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201" sheetId="4" r:id="rId4"/>
    <sheet name="201.1" sheetId="5" r:id="rId5"/>
    <sheet name="901" sheetId="6" r:id="rId6"/>
  </sheets>
  <definedNames/>
  <calcPr/>
  <webPublishing/>
</workbook>
</file>

<file path=xl/sharedStrings.xml><?xml version="1.0" encoding="utf-8"?>
<sst xmlns="http://schemas.openxmlformats.org/spreadsheetml/2006/main" count="1823" uniqueCount="565">
  <si>
    <t>Rekapitulace ceny</t>
  </si>
  <si>
    <t>Stavba: 428004 - II/428 Ivanovice na Hané, most 428-004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</si>
  <si>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</si>
  <si>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</si>
  <si>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</si>
  <si>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</si>
  <si>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</si>
  <si>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</si>
  <si>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</si>
  <si>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</si>
  <si>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</si>
  <si>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</si>
  <si>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</si>
  <si>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</si>
  <si>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428004</t>
  </si>
  <si>
    <t>II/428 Ivanovice na Hané, most 428-004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</si>
  <si>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</si>
  <si>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</si>
  <si>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</si>
  <si>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</si>
  <si>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</si>
  <si>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</si>
  <si>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</si>
  <si>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</si>
  <si>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</si>
  <si>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</si>
  <si>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</si>
  <si>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</si>
  <si>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</si>
  <si>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</si>
  <si>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</si>
  <si>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</si>
  <si>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</si>
  <si>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</si>
  <si>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</si>
  <si>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</si>
  <si>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</si>
  <si>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</si>
  <si>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</si>
  <si>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</si>
  <si>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</si>
  <si>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</si>
  <si>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</si>
  <si>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</si>
  <si>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</si>
  <si>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</si>
  <si>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</si>
  <si>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</si>
  <si>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</si>
  <si>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</si>
  <si>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</si>
  <si>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</si>
  <si>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</si>
  <si>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</si>
  <si>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</si>
  <si>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</si>
  <si>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</si>
  <si>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</si>
  <si>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</si>
  <si>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</si>
  <si>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</si>
  <si>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</si>
  <si>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</si>
  <si>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</si>
  <si>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</si>
  <si>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</si>
  <si>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</si>
  <si>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</si>
  <si>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</si>
  <si>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</si>
  <si>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</si>
  <si>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</si>
  <si>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</si>
  <si>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</si>
  <si>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</si>
  <si>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</si>
  <si>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</si>
  <si>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</si>
  <si>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</si>
  <si>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</si>
  <si>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</si>
  <si>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</si>
  <si>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</si>
  <si>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</si>
  <si>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</si>
  <si>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</si>
  <si>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</si>
  <si>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00010</t>
  </si>
  <si>
    <t>Hlavní prohlídka mostu prováděná při uvedení stavby do provozu - popsáno v obchodních podmínkách</t>
  </si>
  <si>
    <t>vč. vložení do BMS</t>
  </si>
  <si>
    <t>8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</si>
  <si>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</si>
  <si>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</si>
  <si>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</si>
  <si>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</si>
  <si>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</si>
  <si>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</si>
  <si>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11</t>
  </si>
  <si>
    <t>00015</t>
  </si>
  <si>
    <t>Bezpečnostní opatření - popsáno v projektové dokumentaci</t>
  </si>
  <si>
    <t>12</t>
  </si>
  <si>
    <t>00016</t>
  </si>
  <si>
    <t>Výpočet hluku ze stavební činnosti - popsáno v projektové dokumentaci a ve vyhlášce č. 272/2011</t>
  </si>
  <si>
    <t>13</t>
  </si>
  <si>
    <t>00017</t>
  </si>
  <si>
    <t>Havarijní, povodňový plán - popsáno v projektové dokumentaci a ve vyhl. č. 24/2011 Sb.</t>
  </si>
  <si>
    <t>14</t>
  </si>
  <si>
    <t>00018</t>
  </si>
  <si>
    <t>Návrh technologického postupu prací - popsáno v obchodních podmínkách</t>
  </si>
  <si>
    <t>201</t>
  </si>
  <si>
    <t>Most</t>
  </si>
  <si>
    <t>014122</t>
  </si>
  <si>
    <t>BET</t>
  </si>
  <si>
    <t>POPLATKY ZA SKLÁDKU TYP S-OO (OSTATNÍ ODPAD)</t>
  </si>
  <si>
    <t>T</t>
  </si>
  <si>
    <t>17 01 01 Beton podle přílohy č.1 Vyhlášky č. 93/2016 Sb. o Katalogu odpadů</t>
  </si>
  <si>
    <t>betonová dlažba: 10,741*2,3t/m3=24,704 [A] 
betonové obrubníky: 77,3*0,2*0,3*2,3t/m3=10,667 [B] 
spodní stavba: 46,222*2,3t/m3=106,311 [C] 
Celkem: A+B+C=141,682 [D]</t>
  </si>
  <si>
    <t>zahrnuje veškeré poplatky provozovateli skládky související s uložením odpadu na skládce.</t>
  </si>
  <si>
    <t>ZEM</t>
  </si>
  <si>
    <t>17 05 04 Zemina a kamení neuvedené pod číslem 17 05 03 podle přílohy č.1 Vyhlášky č. 93/2016 Sb. o Katalogu odpadů</t>
  </si>
  <si>
    <t>sejmutá zemina nevhodná pro zpětné použití: 10,444*2,0t/m3=20,888 [A] 
nestmelné vrtvy vozovky: 128,046*2,0t/m3=256,092 [B] 
zemina z přechodových oblastí mostu: 264,153*2,0t/m3=528,306 [C] 
Celkem: A+B+C=805,286 [D]</t>
  </si>
  <si>
    <t>ŽLB</t>
  </si>
  <si>
    <t>17 01 01 Beton (armovaný) podle přílohy č.1 Vyhlášky č. 93/2016 Sb. o Katalogu odpadů</t>
  </si>
  <si>
    <t>žb zábradlí, římsa a nk lávky: 23,152*2,5t/m3=57,880 [A] 
žb nk mostu: 92,534*2,5t/m3=231,335 [B] 
Celkem: A+B=289,215 [C]</t>
  </si>
  <si>
    <t>014132</t>
  </si>
  <si>
    <t>POPLATKY ZA SKLÁDKU TYP S-NO (NEBEZPEČNÝ ODPAD)</t>
  </si>
  <si>
    <t>17 03 02 Asfaltové směsi neuvedené pod číslem 17 03 01 podle přílohy č.1 Vyhlášky č. 93/2016 Sb. o Katalogu odpadů</t>
  </si>
  <si>
    <t>mostní izolace: 212,058*0,01*2,4t/m3=5,089 [A]</t>
  </si>
  <si>
    <t>Zemní práce</t>
  </si>
  <si>
    <t>113188</t>
  </si>
  <si>
    <t>ODSTRANĚNÍ KRYTU ZPEVNĚNÝCH PLOCH Z DLAŽDIC, ODVOZ DO 20KM</t>
  </si>
  <si>
    <t>M3</t>
  </si>
  <si>
    <t>výměry určeny odměřením a výpočtem z digitálního podkladu 
dlažba chodníků - příl.D.1.201.02: (15,80+39,06)*0,06=3,292 [A] 
dlažba sjezdů - příl.D.1.201.02: (36,62+30,65+25,84)*0,08=7,449 [B] 
Celkem: A+B=10,741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</si>
  <si>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</si>
  <si>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113328</t>
  </si>
  <si>
    <t>ODSTRAN PODKL ZPEVNĚNÝCH PLOCH Z KAMENIVA NESTMEL, ODVOZ DO 20KM</t>
  </si>
  <si>
    <t>výměry určeny odměřením a výpočtem z digitálního podkladu 
na mostě v tl. 150mm - příl.D.1.201.07: 152,86*0,15=22,929 [A] 
v místech zřízení plné konstrukce vozovky v tl.440mm - příl.D.1.201.02: (31,31+32,22)*0,44=27,953 [B] 
v místech zřízení pouze asfalotvých vrstvev vozovky v tl.90mm - příl.D.1.201.02: (488,867-(152,86+31,31+32,22))*0,09=24,523 [C] 
chodníky v tl.250mm - příl.D.1.201.02: (15,08+39,06)*0,25=13,535 [D] 
sjezdy v tl.420mm - příl.D.1.201.02: (36,62+30,65+25,84)*0,42=39,106 [E] 
Celkem: A+B+C+D+E=128,046 [F]</t>
  </si>
  <si>
    <t>11352</t>
  </si>
  <si>
    <t>ODSTRANĚNÍ CHODNÍKOVÝCH A SILNIČNÍCH OBRUBNÍKŮ BETONOVÝCH</t>
  </si>
  <si>
    <t>M</t>
  </si>
  <si>
    <t>příl.D.1.201.07: 18,6+10,8+27,7+10,4+9,8=77,300 [A]</t>
  </si>
  <si>
    <t>11372</t>
  </si>
  <si>
    <t>FRÉZOVÁNÍ ZPEVNĚNÝCH PLOCH ASFALTOVÝCH</t>
  </si>
  <si>
    <t>odvoz a likvidace vyfrézované drti v režii zhotovitele</t>
  </si>
  <si>
    <t>výměry určeny odměřením a výpočtem z digitálního podkladu 
frézování krytu vozovky v tl.100mm - příl.D.1.201.03: 0,1*488,9=48,890 [A]</t>
  </si>
  <si>
    <t>Položka zahrnuje veškerou manipulaci s vybouranou sutí a s vybouranými hmotami vč. uložení na skládku. Nezahrnuje poplatek za skládku.</t>
  </si>
  <si>
    <t>113766</t>
  </si>
  <si>
    <t>FRÉZOVÁNÍ DRÁŽKY PRŮŘEZU DO 800MM2 V ASFALTOVÉ VOZOVCE</t>
  </si>
  <si>
    <t>těsnění podél říms - příl.D.1.201.03, 05: 20,0+22,1=42,100 [A]</t>
  </si>
  <si>
    <t>Položka zahrnuje veškerou manipulaci s vybouranou sutí a s vybouranými hmotami vč. uložení na skládku.</t>
  </si>
  <si>
    <t>121105</t>
  </si>
  <si>
    <t>SEJMUTÍ ORNICE NEBO LESNÍ PŮDY S ODVOZEM DO 8KM</t>
  </si>
  <si>
    <t>zemina v množství cca 1/2 objemu vhodná pro zpětné použití na stavbě uložena na skládce stavby, ostatní uloženo na skládku</t>
  </si>
  <si>
    <t>výměry určeny odměřením a výpočtem z digitálního podkladu 
v tl.150mm z břehů toku podél mostu: (64,4+17,02+45,17)*1,10*0,15=20,887 [A]</t>
  </si>
  <si>
    <t>položka zahrnuje sejmutí ornice bez ohledu na tloušťku vrstvy a její vodorovnou dopravu nezahrnuje uložení na trvalou skládku</t>
  </si>
  <si>
    <t>131738</t>
  </si>
  <si>
    <t>HLOUBENÍ JAM ZAPAŽ I NEPAŽ TŘ. I, ODVOZ DO 20KM</t>
  </si>
  <si>
    <t>výměry určeny odměřením a výpočtem z digitálního podkladu 
v přechodových oblastech - příl.D.1.201.03, 04, 05: 5,87*(13,87+3,29+4,04)+5,79*(3,40+13,87+3,12)+12,64*0,7+12,31*1,04=264,153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</si>
  <si>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</si>
  <si>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</si>
  <si>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</si>
  <si>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sejmutá zemina nevhodná pro zpětné použití: 1/2*27,85=13,925 [A] 
zemina z přechodových oblastí mostu: 264,153=264,153 [B] 
Celkem: A+B=278,078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</si>
  <si>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</si>
  <si>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</si>
  <si>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</si>
  <si>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příl.D.1.201.03, 04, 04 - výměry určeny odměřením a výpočtem z digitálního podkladu 
za opěrami: (2,58*9,25+2,60*11,50+8,93*0,95+7,49*(0,95+0,95))*1,1=84,127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</si>
  <si>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</si>
  <si>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</si>
  <si>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</si>
  <si>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M2</t>
  </si>
  <si>
    <t>příl.D.1.201.03, 04, 05 - výměry určeny odměřením a výpočtem z digitálního podkladu 
vozovka nad přechodovou oblastí: 26,94+26,90=53,840 [A]</t>
  </si>
  <si>
    <t>položka zahrnuje úpravu pláně včetně vyrovnání výškových rozdílů. Míru zhutnění určuje  
projekt.</t>
  </si>
  <si>
    <t>15</t>
  </si>
  <si>
    <t>18214</t>
  </si>
  <si>
    <t>ÚPRAVA POVRCHŮ SROVNÁNÍM ÚZEMÍ V TL DO 0,25M</t>
  </si>
  <si>
    <t>příl.D.1.201.03, 04, 05 - výměry určeny odměřením a výpočtem z digitálního podkladu 
svahů silničního tělesa: 24,01+17,58+16,17+10,84+7,97=76,570 [A]</t>
  </si>
  <si>
    <t>položka zahrnuje srovnání výškových rozdílů terénu</t>
  </si>
  <si>
    <t>16</t>
  </si>
  <si>
    <t>18223</t>
  </si>
  <si>
    <t>ROZPROSTŘENÍ ORNICE VE SVAHU V TL DO 0,20M</t>
  </si>
  <si>
    <t>polovina s využitím sejmuté zeminy - pol.D.1.201.03: (24,01+17,58+16,17+10,84+7,97)/2=38,285 [A]</t>
  </si>
  <si>
    <t>položka zahrnuje:  
nutné přemístění ornice z dočasných skládek vzdálených do 50m rozprostření ornice v předepsané tloušťce ve svahu přes 1:5</t>
  </si>
  <si>
    <t>17</t>
  </si>
  <si>
    <t>polovina s dodáním vhodné zeminy - pol.D.1.201.03: (24,01+17,58+16,17+10,84+7,97)/2=38,285 [A]</t>
  </si>
  <si>
    <t>Základy</t>
  </si>
  <si>
    <t>18</t>
  </si>
  <si>
    <t>21263</t>
  </si>
  <si>
    <t>TRATIVODY KOMPLET Z TRUB Z PLAST HMOT DN DO 150MM</t>
  </si>
  <si>
    <t>drenáž za rubem opěr - příl.D.1.201.11, 12: 9,25+9,75=19,000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</si>
  <si>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</si>
  <si>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19</t>
  </si>
  <si>
    <t>21341</t>
  </si>
  <si>
    <t>DRENÁŽNÍ VRSTVY Z PLASTBETONU (PLASTMALTY)</t>
  </si>
  <si>
    <t>odvodnění povrchu izolace mostovky - příl.D.1.201.04, 05: 0,4*0,035*18,2*2=0,510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</si>
  <si>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</si>
  <si>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20</t>
  </si>
  <si>
    <t>22694</t>
  </si>
  <si>
    <t>ZÁPOROVÉ PAŽENÍ Z KOVU DOČASNÉ</t>
  </si>
  <si>
    <t>HEB160</t>
  </si>
  <si>
    <t>záporové pažení - příl.D.1.201.16: 
zápory HEB160:                 9ks*7,5m/ks*0,0426t/m=2,876 [A] 
kotevní pilota HEB160:      1ks*3,0m/ks*0,0426t/m=0,128 [B] 
převázka 2xU180:              2ks*8,0m/ks*0,022t/m=0,352 [C] 
Celkem: A+B+C=3,356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</si>
  <si>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</si>
  <si>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21</t>
  </si>
  <si>
    <t>22695A</t>
  </si>
  <si>
    <t>VÝDŘEVA ZÁPOROVÉHO PAŽENÍ DOČASNÁ (PLOCHA)</t>
  </si>
  <si>
    <t>záporové pažení - příl.D.1.201.16: 8,0*2,5=20,000 [A]</t>
  </si>
  <si>
    <t>položka zahrnuje osazení pažin bez ohledu na druh, jejich opotřebení a jejich odstranění</t>
  </si>
  <si>
    <t>22</t>
  </si>
  <si>
    <t>227831</t>
  </si>
  <si>
    <t>MIKROPILOTY KOMPLET D DO 150MM NA POVRCHU</t>
  </si>
  <si>
    <t>příl.D.1.201.21: (5+10+10+5)*9,5=285,000 [A]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</si>
  <si>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</si>
  <si>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23</t>
  </si>
  <si>
    <t>26113</t>
  </si>
  <si>
    <t>VRTY PRO KOTVENÍ, INJEKTÁŽ A MIKROPILOTY NA POVRCHU TŘ. I D DO 150MM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</si>
  <si>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</si>
  <si>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24</t>
  </si>
  <si>
    <t>264115</t>
  </si>
  <si>
    <t>VRTY PRO PILOTY TŘ. I D DO 300MM</t>
  </si>
  <si>
    <t>záporové pažení - příl.D.1.201.16 
9zápor*7,5m/záporu=67,500 [A] 
1kotevní pilota*3,0m/pilotu=3,000 [B] 
Celkem: A+B=70,500 [C]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</si>
  <si>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</si>
  <si>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25</t>
  </si>
  <si>
    <t>27231A</t>
  </si>
  <si>
    <t>ZÁKLADY Z PROSTÉHO BETONU DO C20/25</t>
  </si>
  <si>
    <t>příčné prahy v patě svahů: 0,3*0,7*(12,5+12,5)=5,250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</si>
  <si>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</si>
  <si>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26</t>
  </si>
  <si>
    <t>285363</t>
  </si>
  <si>
    <t>KOTVENÍ NA POVRCHU Z BETONÁŘSKÉ VÝZTUŽE DL. DO 5M</t>
  </si>
  <si>
    <t>KUS</t>
  </si>
  <si>
    <t>kotvení převázky záporového pažení - příl.D.1.201.14: 4=4,000 [A]</t>
  </si>
  <si>
    <t>položka zahrnuje dodávku předepsané kotvy, případně její protikorozní úpravu, její osazení do vrtu, zainjektování a napnutí, případně opěrné desky  
nezahrnuje vrty</t>
  </si>
  <si>
    <t>27</t>
  </si>
  <si>
    <t>289971</t>
  </si>
  <si>
    <t>OPLÁŠTĚNÍ (ZPEVNĚNÍ) Z GEOTEXTILIE</t>
  </si>
  <si>
    <t>600g/m2</t>
  </si>
  <si>
    <t>ochrana těsnicích vrstev v přechodových oblastech - příl.D.1.201.03, 04, 05: 1,25*(9,75+9,25)*2*2vrstvy=95,000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</si>
  <si>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</si>
  <si>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</t>
  </si>
  <si>
    <t>28999</t>
  </si>
  <si>
    <t>OPLÁŠTĚNÍ (ZPEVNĚNÍ) Z FÓLIE</t>
  </si>
  <si>
    <t>těsnicí vrstvy v přechodových oblastech - příl.D.1.201.03, 04, 05: 1,25*(9,75+9,25)=23,750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</si>
  <si>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</si>
  <si>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</si>
  <si>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29</t>
  </si>
  <si>
    <t>31111</t>
  </si>
  <si>
    <t>ZDI A STĚNY PODPĚR A VOLNÉ Z DÍLCŮ BETON</t>
  </si>
  <si>
    <t>palisádová stěna - příl.D.1.201.03: 0,2*1,5*2,0=0,600 [A]</t>
  </si>
  <si>
    <t>- dodání dílce požadovaného 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</si>
  <si>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30</t>
  </si>
  <si>
    <t>31717</t>
  </si>
  <si>
    <t>KOVOVÉ KONSTRUKCE PRO KOTVENÍ ŘÍMSY</t>
  </si>
  <si>
    <t>KG</t>
  </si>
  <si>
    <t>příl.D.1.201.17, 23: (17*2+3+3+17*2+3+1)ks*8,0kg/ks=624,000 [A]</t>
  </si>
  <si>
    <t>Položka zahrnuje dodávku (výrobu) kotevního prvku předepsaného tvaru a jeho osazení do předepsané polohy včetně nezbytných prací (vrty, zálivky apod.)</t>
  </si>
  <si>
    <t>31</t>
  </si>
  <si>
    <t>317325</t>
  </si>
  <si>
    <t>ŘÍMSY ZE ŽELEZOBETONU DO C30/37</t>
  </si>
  <si>
    <t>příl.D.1.201.03, 23 - výměry určeny odměřením a výpočtem z digitálního podkladu: 0,71m2*21,1m+0,51m2*20,0m=25,181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</si>
  <si>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</si>
  <si>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</t>
  </si>
  <si>
    <t>317365</t>
  </si>
  <si>
    <t>VÝZTUŽ ŘÍMS Z OCELI 10505, B500B</t>
  </si>
  <si>
    <t>180 kg oceli na 1m3 betonu: 0,18*25,181=4,533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</si>
  <si>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</si>
  <si>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</t>
  </si>
  <si>
    <t>333324</t>
  </si>
  <si>
    <t>MOSTNÍ OPĚRY A KŘÍDLA ZE ŽELEZOVÉHO BETONU DO C25/30</t>
  </si>
  <si>
    <t>příl.D.1.201.11, 12 
opěry: 1,95*1,01*10,25*2+(14,552*0,5+14,67*0,5)-(0,1*0,1*0,5*(9,75+9,25))*2+0,075*9,95=55,542 [A] 
křídla: 2,1*0,85*0,5+2,1*1,222*0,5*0,5+(1,8*0,83*0,5+1,8*1,218*0,5*0,5)*2=4,124 [B] 
plentovací zídky: 0,15*1,45*0,89*4=0,774 [C] 
Celkem: A+B+C=60,440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</si>
  <si>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</si>
  <si>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34</t>
  </si>
  <si>
    <t>333325</t>
  </si>
  <si>
    <t>MOSTNÍ OPĚRY A KŘÍDLA ZE ŽELEZOVÉHO BETONU DO C30/37</t>
  </si>
  <si>
    <t>úložné bloky - příl.D.1.201.11, 12: 0,8*0,8*0,21*6=0,806 [A]</t>
  </si>
  <si>
    <t>35</t>
  </si>
  <si>
    <t>333365</t>
  </si>
  <si>
    <t>VÝZTUŽ MOSTNÍCH OPĚR A KŘÍDEL Z OCELI 10505, B500B</t>
  </si>
  <si>
    <t>opěry a křídla - 160 kg oceli na 1m3 betonu: 0,16*59,694=9,551 [A] 
úložné bloky - 180 kg oceli na 1m3 betonu: 0,18*0,806=0,145 [B] 
Celkem: A+B=9,696 [C]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</si>
  <si>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</si>
  <si>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</si>
  <si>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36</t>
  </si>
  <si>
    <t>421325</t>
  </si>
  <si>
    <t>MOSTNÍ NOSNÉ DESKOVÉ KONSTRUKCE ZE ŽELEZOBETONU C30/37</t>
  </si>
  <si>
    <t>příl.D.1.201.17 - výměry určeny odměřením a výpočtem z digitálního podkladu 
spřažená deska: 4,342*6,5+3,965*1,5+4,117*2,25=43,434 [A] 
koncové příčníky: (0,55*0,8*9,58+0,55*0,295*0,2*2)*2+((0,75*0,8*9,85+0,75*0,295*0,2*2)-(0,75*0,237*10))*2=17,002 [B] 
Celkem: A+B=60,436 [C]</t>
  </si>
  <si>
    <t>37</t>
  </si>
  <si>
    <t>421365</t>
  </si>
  <si>
    <t>VÝZTUŽ MOSTNÍ DESKOVÉ KONSTRUKCE Z OCELI 10505, B500B</t>
  </si>
  <si>
    <t>160 kg oceli na 1m3 betonu: 0,16*60,436=9,670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</si>
  <si>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</si>
  <si>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38</t>
  </si>
  <si>
    <t>424136</t>
  </si>
  <si>
    <t>MOSTNÍ NOSNÍKY Z DÍLCŮ Z PŘEDPJ BET DO C40/50</t>
  </si>
  <si>
    <t>C35/45</t>
  </si>
  <si>
    <t>příl.D.1.201.18: 0,237m2*15,8m*10nosníků=37,446 [A]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</si>
  <si>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</si>
  <si>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39</t>
  </si>
  <si>
    <t>42860</t>
  </si>
  <si>
    <t>MOSTNÍ LOŽISKA ELASTOMEROVÁ</t>
  </si>
  <si>
    <t>ložisko pevné 450x350                        1ks=1,000 [A] 
ložisko příčně posuvné 400x300         2ks=2,000 [B] 
ložisko podélně posuvné 450x350       1ks=1,000 [C] 
ložisko všesměrně posuvné 400x300   2ks=2,000 [D] 
Celkem: A+B+C+D=6,000 [E]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</si>
  <si>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</si>
  <si>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40</t>
  </si>
  <si>
    <t>451312</t>
  </si>
  <si>
    <t>PODKLADNÍ A VÝPLŇOVÉ VRSTVY Z PROSTÉHO BETONU C12/15</t>
  </si>
  <si>
    <t>výměry určeny odměřením a výpočtem z digitálního podkladu 
pod opěrami - tl.100mm příl.D.1.201.11, 12: 2,5*10,75*2*0,1=5,375 [A] 
pod drenážemi za rubem opěr - příl.D.1.201.03, 04, 05: 0,7*0,3*9,25*2=3,885 [B] 
pod římsami mimo NK tl.250mm - příl.D.1.201.03: (3,7+3,17+1,83)*0,25=2,175 [C] 
přídlažba podél obrub mimo most - příl.D.1.201.03, 09: 0,1*(8,60+8,60+18,49+10,48+25,91)=7,208 [D] 
Celkem: A+B+C+D=18,643 [E]</t>
  </si>
  <si>
    <t>41</t>
  </si>
  <si>
    <t>45131A</t>
  </si>
  <si>
    <t>PODKLADNÍ A VÝPLŇOVÉ VRSTVY Z PROSTÉHO BETONU C20/25</t>
  </si>
  <si>
    <t>příl.D.1.201.03, 04, 05 - výměry určeny odměřením a výpočtem z digitálního podkladu 
kolem křídel tl.100mm: (5,61+4,94+2,52+1,68+5,58)*1,1*0,1=2,236 [A] 
pod mostem tl.150mm: (1,94*10,25+1,46*10,25)*0,15=5,228 [B] 
Celkem: A+B=7,464 [C]</t>
  </si>
  <si>
    <t>42</t>
  </si>
  <si>
    <t>45860</t>
  </si>
  <si>
    <t>VÝPLŇ ZA OPĚRAMI A ZDMI Z MEZEROVITÉHO BETONU</t>
  </si>
  <si>
    <t>přechodové klíny - příl.D.1.201.03, 04: 2,5*(0,75+0,25)/2*9,25*2=23,125 [A]</t>
  </si>
  <si>
    <t>položka zahrnuje:  
- dodávku mezerovitého betonu předepsané kvality a zásyp se zhutněním včetně mimostaveništní a vnitrostaveništní dopravy</t>
  </si>
  <si>
    <t>43</t>
  </si>
  <si>
    <t>465512</t>
  </si>
  <si>
    <t>DLAŽBY Z LOMOVÉHO KAMENE NA MC</t>
  </si>
  <si>
    <t>příl.D.1.201.03, 04, 05 - výměry určeny odměřením a výpočtem z digitálního podkladu 
kolem křídel tl.250mm: (5,61+4,94+2,52+1,68+5,58)*1,1*0,25=5,591 [A] 
pod mostem tl.250mm: (1,94*10,25+1,46*10,25)*0,25=8,713 [B] 
Celkem: A+B=14,304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</si>
  <si>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</si>
  <si>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</si>
  <si>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44</t>
  </si>
  <si>
    <t>56333</t>
  </si>
  <si>
    <t>VOZOVKOVÉ VRSTVY ZE ŠTĚRKODRTI TL. DO 150MM</t>
  </si>
  <si>
    <t>příl.D.1.201.03, 04, 05 - výměry určeny odměřením a výpočtem z digitálního podkladu 
vozovka nad přechodovou oblastí: (3,70+3,70)*7,5=55,500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</si>
  <si>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</si>
  <si>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45</t>
  </si>
  <si>
    <t>56334</t>
  </si>
  <si>
    <t>VOZOVKOVÉ VRSTVY ZE ŠTĚRKODRTI TL. DO 200MM</t>
  </si>
  <si>
    <t>příl.D.1.201.03, 04, 05 - výměry určeny odměřením a výpočtem z digitálního podkladu 
vozovka nad přechodovou oblastí: (1,09+0,92)*7,5=15,075 [A]</t>
  </si>
  <si>
    <t>46</t>
  </si>
  <si>
    <t>572121</t>
  </si>
  <si>
    <t>INFILTRAČNÍ POSTŘIK ASFALTOVÝ DO 1,0KG/M2</t>
  </si>
  <si>
    <t>příl.D.1.201.03, 04, 05 - výměry určeny odměřením a výpočtem z digitálního podkladu: 438,938-125,974=312,964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</si>
  <si>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</si>
  <si>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47</t>
  </si>
  <si>
    <t>572211</t>
  </si>
  <si>
    <t>SPOJOVACÍ POSTŘIK Z ASFALTU DO 0,5KG/M2</t>
  </si>
  <si>
    <t>příl.D.1.201.03, 04, 05 - výměry určeny odměřením a výpočtem z digitálního podkladu 
pod ložnou vrstvou  (0,25kg/m2): 438,938=438,938 [A] 
pod obrusnou vrstvou (0,4kg/m2): 420,930=420,930 [B] 
Celkem: A+B=859,868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</si>
  <si>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</si>
  <si>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48</t>
  </si>
  <si>
    <t>574B34</t>
  </si>
  <si>
    <t>ASFALTOVÝ BETON PRO OBRUSNÉ VRSTVY MODIFIK ACO 11+ TL. 40MM</t>
  </si>
  <si>
    <t>příl.D.1.201.03, 04, 05 - výměry určeny odměřením a výpočtem z digitálního podkladu: 420,930=420,930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</si>
  <si>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</si>
  <si>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49</t>
  </si>
  <si>
    <t>574D56</t>
  </si>
  <si>
    <t>ASFALTOVÝ BETON PRO LOŽNÍ VRSTVY MODIFIK ACL 16+ TL. 60MM</t>
  </si>
  <si>
    <t>50</t>
  </si>
  <si>
    <t>574E88</t>
  </si>
  <si>
    <t>ASFALTOVÝ BETON PRO PODKLADNÍ VRSTVY ACP 22+ TL. 90MM</t>
  </si>
  <si>
    <t>51</t>
  </si>
  <si>
    <t>575F43</t>
  </si>
  <si>
    <t>LITÝ ASFALT MA IV (OCHRANA MOSTNÍ IZOLACE) 11 TL. 35MM MODIFIK</t>
  </si>
  <si>
    <t>příl.D.1.201.03, 04, 05 - výměry určeny odměřením a výpočtem z digitálního podkladu: 127,401=127,401 [A]</t>
  </si>
  <si>
    <t>52</t>
  </si>
  <si>
    <t>57641</t>
  </si>
  <si>
    <t>POSYP KAMENIVEM OBALOVANÝM 5KG/M2</t>
  </si>
  <si>
    <t>- dodání obalovaného kameniva předepsané kvality a zrnitosti  
- posyp předepsaným množstvím</t>
  </si>
  <si>
    <t>53</t>
  </si>
  <si>
    <t>58252</t>
  </si>
  <si>
    <t>DLÁŽDĚNÉ KRYTY Z BETONOVÝCH DLAŽDIC DO LOŽE Z MC</t>
  </si>
  <si>
    <t>přídlažba podél obrub mimo most - příl.D.1.201.03, 09: 0,25*(8,60+8,60+18,49+10,48+25,91)=18,020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</si>
  <si>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</si>
  <si>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54</t>
  </si>
  <si>
    <t>58920</t>
  </si>
  <si>
    <t>VÝPLŇ SPAR MODIFIKOVANÝM ASFALTEM</t>
  </si>
  <si>
    <t>v napojení stávajíc a nové vozovky - příl.D.1.201.03: 7,1+6,6+7,4=21,100 [A]</t>
  </si>
  <si>
    <t>položka zahrnuje:  
- dodávku předepsaného materiálu  
- vyčištění a výplň spar tímto materiálem</t>
  </si>
  <si>
    <t>Přidružená stavební výroba</t>
  </si>
  <si>
    <t>55</t>
  </si>
  <si>
    <t>711442</t>
  </si>
  <si>
    <t>IZOLACE MOSTOVEK CELOPLOŠNÁ ASFALTOVÝMI PÁSY S PEČETÍCÍ VRSTVOU</t>
  </si>
  <si>
    <t>příl.D.1.201.03, 04, 04 - výměry určeny odměřením a výpočtem z digitálního podkladu 
mostovka  16,9*10,25=173,225 [A] 
opěry a závěrné zídky:  (0,15+0,4)*10,25*2+(0,145+1,634)*9,25+(0,145+1,645)*9,75=45,183 [B] 
křídla: 2,2*0,5+1,9*0,5*2+2,951+2,503+2,503=10,957 [C] 
Celkem: A+B+C=229,365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</si>
  <si>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</si>
  <si>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56</t>
  </si>
  <si>
    <t>711502</t>
  </si>
  <si>
    <t>OCHRANA IZOLACE NA POVRCHU ASFALTOVÝMI PÁSY</t>
  </si>
  <si>
    <t>příl.D.1.201.03, 04, 04 - výměry určeny odměřením a výpočtem z digitálního podkladu 
pod římsami: 1,75*18,2+2,50*18,2+0,75*(1,8+1,8+2,1)=81,625 [A]</t>
  </si>
  <si>
    <t>položka zahrnuje:  
- dodání  předepsaného ochranného materiálu  
- zřízení ochrany izolace</t>
  </si>
  <si>
    <t>57</t>
  </si>
  <si>
    <t>711509</t>
  </si>
  <si>
    <t>OCHRANA IZOLACE NA POVRCHU TEXTILIÍ</t>
  </si>
  <si>
    <t>GEOTEXTÍLIÍ 600g/m2</t>
  </si>
  <si>
    <t>ochrana izolace spodní stavby asfaltovými nátěry- příl.D.1.201.11, 13 
2,85+0,35*0,5+0,5*2,17+0,5*0,75+2,82+0,35*0,5+0,5*2,17+0,75*0,5+3,27+0,35*0,5+0,5*0,75+2,43*0,5+0,7*(9,75+9,25)=27,275 [A]</t>
  </si>
  <si>
    <t>58</t>
  </si>
  <si>
    <t>GEOTEXTÍLIÍ 800g/m2</t>
  </si>
  <si>
    <t>ochrana izolace spodní stavby asfaltovými pásy- příl.D.1.201.11, 13 
opěry a závěrné zdi: (0,145+1,634)*9,25+(0,145+1,645)*9,75=33,908 [A] 
křídla: 2,2*0,5+1,9*0,5*2+2,951+2,503+2,503=10,957 [B] 
Celkem: A+B=44,865 [C]</t>
  </si>
  <si>
    <t>59</t>
  </si>
  <si>
    <t>78383</t>
  </si>
  <si>
    <t>NÁTĚRY BETON KONSTR TYP S4 (OS-C)</t>
  </si>
  <si>
    <t>příl.D.1.201.03, 05 
římsy ze strany vozovky: 0,35*(20,0+22,1)=14,735 [A] 
boky NK a pás na křídlch pod římsou: 0,4*(20,0+22,1)=16,840 [B] 
Celkem: A+B=31,575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</si>
  <si>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</si>
  <si>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</si>
  <si>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60</t>
  </si>
  <si>
    <t>87912</t>
  </si>
  <si>
    <t>POTRUBÍ ODPADNÍ MOSTNÍCH OBJEKTŮ Z PLAST TRUB DN DO 100MM</t>
  </si>
  <si>
    <t>odvodnění úložných prahů přes opěryy - příl.D.1.201.11, 12: 2*1,6=3,200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</si>
  <si>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  
- úprava, očištění a ošetření prostoru kolem instalace  
- provedení požadovaných zkoušek vodotěsnosti</t>
  </si>
  <si>
    <t>61</t>
  </si>
  <si>
    <t>87913</t>
  </si>
  <si>
    <t>POTRUBÍ ODPADNÍ MOSTNÍCH OBJEKTŮ Z PLAST TRUB  DN DO 150 MM</t>
  </si>
  <si>
    <t>vyústění drenáže za rubem opěr přes opěry - příl.D.1.201.11, 12: 2*2,25=4,500 [A]</t>
  </si>
  <si>
    <t>Ostatní konstrukce a práce</t>
  </si>
  <si>
    <t>62</t>
  </si>
  <si>
    <t>9111A1</t>
  </si>
  <si>
    <t>ZÁBRADLÍ SILNIČNÍ S VODOR MADLY - DODÁVKA A MONTÁŽ</t>
  </si>
  <si>
    <t>příl.D.1.201.03: 2,9+4,4=7,300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</si>
  <si>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</si>
  <si>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63</t>
  </si>
  <si>
    <t>9112B1</t>
  </si>
  <si>
    <t>ZÁBRADLÍ MOSTNÍ SE SVISLOU VÝPLNÍ - DODÁVKA A MONTÁŽ</t>
  </si>
  <si>
    <t>příl.D.1.201.03, 04: 20,0+22,1=42,100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</si>
  <si>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</si>
  <si>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64</t>
  </si>
  <si>
    <t>9112B3</t>
  </si>
  <si>
    <t>ZÁBRADLÍ MOSTNÍ SE SVISLOU VÝPLNÍ - DEMONTÁŽ S PŘESUNEM</t>
  </si>
  <si>
    <t>k sešrotování</t>
  </si>
  <si>
    <t>příl.D.1.201.07: 17,6+8,3=25,900 [A]</t>
  </si>
  <si>
    <t>položka zahrnuje:  
- demontáž a odstranění zařízení  
- jeho odvoz na předepsané místo</t>
  </si>
  <si>
    <t>65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</si>
  <si>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</si>
  <si>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</si>
  <si>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</si>
  <si>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66</t>
  </si>
  <si>
    <t>914163</t>
  </si>
  <si>
    <t>DOPRAVNÍ ZNAČKY ZÁKLADNÍ VELIKOSTI HLINÍKOVÉ FÓLIE TŘ 1 - DEMONTÁŽ</t>
  </si>
  <si>
    <t>stávající dopravní značky a tabulky s evidenčními čísly mostus uložením na skládku správce komunikace: 6=6,000 [A]</t>
  </si>
  <si>
    <t>Položka zahrnuje odstranění, demontáž a odklizení materiálu s odvozem na předepsané  
místo</t>
  </si>
  <si>
    <t>67</t>
  </si>
  <si>
    <t>917223</t>
  </si>
  <si>
    <t>SILNIČNÍ A CHODNÍKOVÉ OBRUBY Z BETONOVÝCH OBRUBNÍKŮ ŠÍŘ 100MM</t>
  </si>
  <si>
    <t>příl.D.1.201.03, 04, 05 - výměry určeny odměřením a výpočtem z digitálního podkladu 
lemování dlažeb z lomového kamena (0,75+2,0+2,47+0,8+3,0+1,87+0,41+1,16+0,82+1,25+2,5+3,25+0,8+0,8+1,7)*1,1=25,938 [A]</t>
  </si>
  <si>
    <t>Položka zahrnuje:  
dodání a pokládku betonových obrubníků o rozměrech předepsaných zadávací dokumentací betonové lože i boční betonovou opěrku.</t>
  </si>
  <si>
    <t>68</t>
  </si>
  <si>
    <t>917224</t>
  </si>
  <si>
    <t>SILNIČNÍ A CHODNÍKOVÉ OBRUBY Z BETONOVÝCH OBRUBNÍKŮ ŠÍŘ 150MM</t>
  </si>
  <si>
    <t>výměry určeny odměřením a výpočtem z digitálního podkladu 
příl.D.1.201.03, 04, 05: 10,33+16,40+15,75+0,88+5,57+8,26+5,52+2,93=65,640 [A]</t>
  </si>
  <si>
    <t>69</t>
  </si>
  <si>
    <t>9181A</t>
  </si>
  <si>
    <t>ČELA PROPUSTU Z TRUB DN DO 300MM Z BETONU</t>
  </si>
  <si>
    <t>čerpání pouze se souhlasem investora</t>
  </si>
  <si>
    <t>oprava výústního objektu kanalizace - příl.D.1.201.03, 05: 1=1,000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</si>
  <si>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proudů.  
Nezahrnuje zábradlí.</t>
  </si>
  <si>
    <t>70</t>
  </si>
  <si>
    <t>919111</t>
  </si>
  <si>
    <t>ŘEZÁNÍ ASFALTOVÉHO KRYTU VOZOVEK TL DO 50MM</t>
  </si>
  <si>
    <t>výměry určeny odměřením a výpočtem z digitálního podkladu 
vymezení frézování vozovky - příl.D.1.201.03: 7,1+6,6+7,4=21,100 [A] 
pro těsnění spáry v napojení stávajíc a nové vozovky - příl.D.1.201.03: 7,1+6,6+7,4=21,100 [B] 
Celkem: A+B=42,200 [C]</t>
  </si>
  <si>
    <t>položka zahrnuje řezání vozovkové vrstvy v předepsané tloušťce, včetně spotřeby vody</t>
  </si>
  <si>
    <t>71</t>
  </si>
  <si>
    <t>931326</t>
  </si>
  <si>
    <t>TĚSNĚNÍ DILATAČ SPAR ASF ZÁLIVKOU MODIFIK PRŮŘ DO 800MM2</t>
  </si>
  <si>
    <t>podél říms - příl.D.1.201.03, 05: 20,0+22,1=42,100 [A]</t>
  </si>
  <si>
    <t>položka zahrnuje dodávku a osazení předepsaného materiálu, očištění ploch spáry před úpravou, očištění okolí spáry po úpravě  
nezahrnuje těsnící profil</t>
  </si>
  <si>
    <t>72</t>
  </si>
  <si>
    <t>93140</t>
  </si>
  <si>
    <t>MOSTNÍ ZÁVĚRY PODPOVRCHOVÉ</t>
  </si>
  <si>
    <t>příl.D.1.201.03, 05, 22: 10,85=10,850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</si>
  <si>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</si>
  <si>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73</t>
  </si>
  <si>
    <t>93151</t>
  </si>
  <si>
    <t>MOSTNÍ ZÁVĚRY POVRCHOVÉ POSUN DO 60MM</t>
  </si>
  <si>
    <t>74</t>
  </si>
  <si>
    <t>936533</t>
  </si>
  <si>
    <t>MOSTNÍ ODVODŇOVACÍ SOUPRAVA 500/500</t>
  </si>
  <si>
    <t>příl.D.1.201.03, 05: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</si>
  <si>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</si>
  <si>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75</t>
  </si>
  <si>
    <t>936541</t>
  </si>
  <si>
    <t>MOSTNÍ ODVODŇOVACÍ TRUBKA (POVRCHŮ IZOLACE) Z NEREZ OCELI</t>
  </si>
  <si>
    <t>příl.D.1.201.03, 05: 2=2,000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</si>
  <si>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</si>
  <si>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76</t>
  </si>
  <si>
    <t>966118</t>
  </si>
  <si>
    <t>BOURÁNÍ KONSTRUKCÍ Z BETON DÍLCŮ S ODVOZEM DO 20KM</t>
  </si>
  <si>
    <t>výměry určeny odměřením a výpočtem z digitálního podkladu - příl.D.1.201.07 
nosné konstrkuce: (9,1*0,8-8*0,7*0,4)*18,36=92,534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</si>
  <si>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</si>
  <si>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77</t>
  </si>
  <si>
    <t>966158</t>
  </si>
  <si>
    <t>BOURÁNÍ KONSTRUKCÍ Z PROST BETONU S ODVOZEM DO 20KM</t>
  </si>
  <si>
    <t>příl.D.1.201.07 
spodní stavba: 1,85*(9,1+3,0)+1,97*(9,1+3,0)=46,222 [A]</t>
  </si>
  <si>
    <t>78</t>
  </si>
  <si>
    <t>966168</t>
  </si>
  <si>
    <t>BOURÁNÍ KONSTRUKCÍ ZE ŽELEZOBETONU S ODVOZEM DO 20KM</t>
  </si>
  <si>
    <t>příl.D.1.201.07 
zábradlí: (15,64+25,25)*0,1*1,0=4,089 [A] 
římsy: 0,25*0,75*18,36=3,443 [B] 
lávka: 0,4*0,7*2*18,36+2,45*0,1*18,36+0,2*0,4*6*1,75=15,620 [C] 
Celkem: A+B+C=23,152 [D]</t>
  </si>
  <si>
    <t>79</t>
  </si>
  <si>
    <t>97817</t>
  </si>
  <si>
    <t>ODSTRANĚNÍ MOSTNÍ IZOLACE</t>
  </si>
  <si>
    <t>Nebezpečný odpad</t>
  </si>
  <si>
    <t>příl.D.1.201.07: (9,1+2,45)*18,36=212,058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</si>
  <si>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</si>
  <si>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201.1</t>
  </si>
  <si>
    <t>Sjezdy a chodníky</t>
  </si>
  <si>
    <t>výměry určeny odměřením a výpočtem z digitálního podkladu - příl.D.1.201.1.02, 03 
ochranná vrstva sjezdu: 25,38+29,33+14,25+0,4*(5+3,02+2,88+8,3)=76,640 [A] 
podkladní vrstva sjezdu: 25,38+29,33+14,25+0,4*(5+3,02+2,88+8,3)=76,640 [B] 
ochranná vrstva chodníku: 17,45+30,77+0,4*2,2=49,100 [C] 
Celkem: A+B+C=202,380 [D]</t>
  </si>
  <si>
    <t>582611</t>
  </si>
  <si>
    <t>KRYTY Z BETON DLAŽDIC SE ZÁMKEM ŠEDÝCH TL 60MM DO LOŽE Z KAM</t>
  </si>
  <si>
    <t>výměry určeny odměřením a výpočtem z digitálního podkladu 
příl.D.1.201.1.02, 03: 17,45+30,77=48,220 [A]</t>
  </si>
  <si>
    <t>582612</t>
  </si>
  <si>
    <t>KRYTY Z BETON DLAŽDIC SE ZÁMKEM ŠEDÝCH TL 80MM DO LOŽE Z KAM</t>
  </si>
  <si>
    <t>výměry určeny odměřením a výpočtem z digitálního podkladu 
příl.D.1.201.1.02, 03: 25,38+29,33+14,25=68,960 [A]</t>
  </si>
  <si>
    <t>58261A</t>
  </si>
  <si>
    <t>KRYTY Z BETON DLAŽDIC SE ZÁMKEM BAREV RELIÉF TL 60MM DO LOŽE Z KAM</t>
  </si>
  <si>
    <t>výměry určeny odměřením a výpočtem z digitálního podkladu 
příl.D.1.201.1.02, 03: 0,4*2,2=0,880 [A]</t>
  </si>
  <si>
    <t>58261B</t>
  </si>
  <si>
    <t>KRYTY Z BETON DLAŽDIC SE ZÁMKEM BAREV RELIÉF TL 80MM DO LOŽE Z KAM</t>
  </si>
  <si>
    <t>výměry určeny odměřením a výpočtem z digitálního podkladu 
příl.D.1.201.1.02, 03: 0,4*(5,0+3,02+2,88+8,3)=7,680 [A]</t>
  </si>
  <si>
    <t>711117</t>
  </si>
  <si>
    <t>IZOLACE BĚŽNÝCH KONSTRUKCÍ PROTI ZEMNÍ VLHKOSTI Z PE FÓLIÍ</t>
  </si>
  <si>
    <t>ochrana RD - příl.D.1.201.1.02:  0,42*(5,46+7,54)=5,460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</si>
  <si>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</si>
  <si>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75H14X</t>
  </si>
  <si>
    <t>STOŽÁR (SLOUP) OCELOVÝ - MONTÁŽ</t>
  </si>
  <si>
    <t>přemístění stožáru VO: 1=1,000 [A]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</si>
  <si>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</si>
  <si>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75H14Y</t>
  </si>
  <si>
    <t>STOŽÁR (SLOUP) OCELOVÝ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</si>
  <si>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</si>
  <si>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75H32X</t>
  </si>
  <si>
    <t>KABEL ZÁVĚSNÝ METALICKÝ PRŮMĚR ŽÍLY 0,8 MM - MONTÁŽ</t>
  </si>
  <si>
    <t>přemístění stožáru VO: 50,0=50,000 [A]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</si>
  <si>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</si>
  <si>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75H32Y</t>
  </si>
  <si>
    <t>KABEL ZÁVĚSNÝ METALICKÝ PRŮMĚR ŽÍLY 0,8 MM - DEMONTÁŽ</t>
  </si>
  <si>
    <t>1. Položka obsahuje:  
– demontáž (pro další využití/do šrotu) specifikované kabelizace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 kabelizace a skladování, případně ekologické likvidace bloku/zařízení  
2. Položka neobsahuje:  
X  
3. Způsob měření:  
Udává se počet metrů kompletní konstrukce nebo práce.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</si>
  <si>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</si>
  <si>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</si>
  <si>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</si>
  <si>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výměry určeny odměřením a výpočtem z digitálního podkladu 
příl.D.1.201.1.02, 03: 6,09+0,5+3,57+8,64+5,30+5,97+2,94=33,010 [A]</t>
  </si>
  <si>
    <t>901</t>
  </si>
  <si>
    <t>Přechodné DIO</t>
  </si>
  <si>
    <t>914122</t>
  </si>
  <si>
    <t>DOPRAVNÍ ZNAČKY ZÁKLADNÍ VELIKOSTI OCELOVÉ FÓLIE TŘ 1 - MONTÁŽ S PŘEMÍSTĚNÍM</t>
  </si>
  <si>
    <t>příl.D.1.901.02:  
B1   2 ks=2,000 [A] 
IP10a   6 ks=6,000 [B] 
IP10b  2 ks=2,000 [C] 
C2c  1 ks=1,000 [D] 
C2b  1 ks=1,000 [E] 
B30   2 ks=2,000 [F] 
IS11b  24 ks=24,000 [G] 
E3a  5 ks=5,000 [H] 
E13  6 ks=6,000 [I] 
Celkem: A+B+C+D+E+F+G+H+I=49,000 [J]</t>
  </si>
  <si>
    <t>položka zahrnuje:  
- dopravu demontované značky z dočasné skládky  
- osazení a montáž značky na místě určeném projektem  
- nutnou opravu poškozených částí nezahrnuje dodávku značky</t>
  </si>
  <si>
    <t>914123</t>
  </si>
  <si>
    <t>DOPRAVNÍ ZNAČKY ZÁKLADNÍ VELIKOSTI OCELOVÉ FÓLIE TŘ 1 - DEMONTÁŽ</t>
  </si>
  <si>
    <t>příl.D.1.901.02: 49=49,000 [A]</t>
  </si>
  <si>
    <t>914129</t>
  </si>
  <si>
    <t>DOPRAV ZNAČKY ZÁKLAD VEL OCEL FÓLIE TŘ 1 - NÁJEMNÉ</t>
  </si>
  <si>
    <t>KSDEN</t>
  </si>
  <si>
    <t>doba pronájmu 5 měsíců, tj. 5 x 30,5 = 153 dnů</t>
  </si>
  <si>
    <t>49*153=7 497,000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</si>
  <si>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</si>
  <si>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</si>
  <si>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</si>
  <si>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příl.D.1.901.02 
IS 11a  3 ks=3,000 [A] 
IS 22  6 ks=6,000 [B] 
Celkem: A+B=9,000 [C]</t>
  </si>
  <si>
    <t>914423</t>
  </si>
  <si>
    <t>DOPRAVNÍ ZNAČKY 100X150CM OCELOVÉ FÓLIE TŘ 1 - DEMONTÁŽ</t>
  </si>
  <si>
    <t>příl.D.1.901.02: 9=9,000 [A]</t>
  </si>
  <si>
    <t>914429</t>
  </si>
  <si>
    <t>DOPRAV ZNAČ 100X150CM OCEL FÓLIE TŘ 1 - NÁJEMNÉ</t>
  </si>
  <si>
    <t>doba pronájmu 6 měsíců, tj. 6 x 30,5 = 183 dnů</t>
  </si>
  <si>
    <t>9*153=1 377,000 [A]</t>
  </si>
  <si>
    <t>915221</t>
  </si>
  <si>
    <t>VODOR DOPRAV ZNAČ PLASTEM STRUKTURÁLNÍ NEHLUČNÉ - DOD A POKLÁDKA</t>
  </si>
  <si>
    <t>příl.D.1.201.03 - V2a: 52,2/2*0,125=3,263 [A]</t>
  </si>
  <si>
    <t>položka zahrnuje:  
- dodání a pokládku nátěrového materiálu (měří se pouze natíraná plocha)  
- předznačení a reflexní úpravu</t>
  </si>
  <si>
    <t>916312</t>
  </si>
  <si>
    <t>DOPRAVNÍ ZÁBRANY Z2 S FÓLIÍ TŘ 1 - MONTÁŽ S PŘESUNEM</t>
  </si>
  <si>
    <t>příl.D.1.901.02: 4=4,000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</si>
  <si>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</si>
  <si>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</si>
  <si>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</si>
  <si>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</si>
  <si>
    <t>916319</t>
  </si>
  <si>
    <t>DOPRAVNÍ ZÁBRANY Z2 - NÁJEMNÉ</t>
  </si>
  <si>
    <t>4*153=612,000 [A]</t>
  </si>
  <si>
    <t>položka zahrnuje sazbu za pronájem zařízení.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</si>
</sst>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72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109</v>
      </c>
      <c s="40" t="s">
        <v>110</v>
      </c>
      <c s="41">
        <f>'201'!I3</f>
      </c>
      <c s="41">
        <f>'201'!O2</f>
      </c>
      <c s="41">
        <f>C12+D12</f>
      </c>
    </row>
    <row r="13" spans="1:5" ht="12.75" customHeight="1">
      <c r="A13" s="40" t="s">
        <v>488</v>
      </c>
      <c s="40" t="s">
        <v>489</v>
      </c>
      <c s="41">
        <f>'201.1'!I3</f>
      </c>
      <c s="41">
        <f>'201.1'!O2</f>
      </c>
      <c s="41">
        <f>C13+D13</f>
      </c>
    </row>
    <row r="14" spans="1:5" ht="12.75" customHeight="1">
      <c r="A14" s="40" t="s">
        <v>525</v>
      </c>
      <c s="40" t="s">
        <v>526</v>
      </c>
      <c s="41">
        <f>'901'!I3</f>
      </c>
      <c s="41">
        <f>'901'!O2</f>
      </c>
      <c s="4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54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60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63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57</v>
      </c>
    </row>
    <row r="22" spans="1:16" ht="12.75">
      <c r="A22" s="24" t="s">
        <v>48</v>
      </c>
      <c s="29" t="s">
        <v>36</v>
      </c>
      <c s="29" t="s">
        <v>64</v>
      </c>
      <c s="24" t="s">
        <v>50</v>
      </c>
      <c s="30" t="s">
        <v>65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66</v>
      </c>
    </row>
    <row r="24" spans="1:5" ht="12.75">
      <c r="A24" s="37" t="s">
        <v>55</v>
      </c>
      <c r="E24" s="38" t="s">
        <v>50</v>
      </c>
    </row>
    <row r="25" spans="1:5" ht="63.75">
      <c r="A25" t="s">
        <v>56</v>
      </c>
      <c r="E25" s="36" t="s">
        <v>67</v>
      </c>
    </row>
    <row r="26" spans="1:16" ht="12.75">
      <c r="A26" s="24" t="s">
        <v>48</v>
      </c>
      <c s="29" t="s">
        <v>38</v>
      </c>
      <c s="29" t="s">
        <v>68</v>
      </c>
      <c s="24" t="s">
        <v>50</v>
      </c>
      <c s="30" t="s">
        <v>69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70</v>
      </c>
    </row>
    <row r="28" spans="1:5" ht="12.75">
      <c r="A28" s="37" t="s">
        <v>55</v>
      </c>
      <c r="E28" s="38" t="s">
        <v>50</v>
      </c>
    </row>
    <row r="29" spans="1:5" ht="63.75">
      <c r="A29" t="s">
        <v>56</v>
      </c>
      <c r="E29" s="36" t="s">
        <v>71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72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24" t="s">
        <v>48</v>
      </c>
      <c s="29" t="s">
        <v>32</v>
      </c>
      <c s="29" t="s">
        <v>73</v>
      </c>
      <c s="24" t="s">
        <v>74</v>
      </c>
      <c s="30" t="s">
        <v>75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50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50</v>
      </c>
    </row>
    <row r="14" spans="1:16" ht="12.75">
      <c r="A14" s="24" t="s">
        <v>48</v>
      </c>
      <c s="29" t="s">
        <v>26</v>
      </c>
      <c s="29" t="s">
        <v>76</v>
      </c>
      <c s="24" t="s">
        <v>74</v>
      </c>
      <c s="30" t="s">
        <v>77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50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50</v>
      </c>
    </row>
    <row r="18" spans="1:16" ht="12.75">
      <c r="A18" s="24" t="s">
        <v>48</v>
      </c>
      <c s="29" t="s">
        <v>25</v>
      </c>
      <c s="29" t="s">
        <v>78</v>
      </c>
      <c s="24" t="s">
        <v>74</v>
      </c>
      <c s="30" t="s">
        <v>79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50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50</v>
      </c>
    </row>
    <row r="22" spans="1:16" ht="25.5">
      <c r="A22" s="24" t="s">
        <v>48</v>
      </c>
      <c s="29" t="s">
        <v>36</v>
      </c>
      <c s="29" t="s">
        <v>80</v>
      </c>
      <c s="24" t="s">
        <v>74</v>
      </c>
      <c s="30" t="s">
        <v>81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12.75">
      <c r="A24" s="37" t="s">
        <v>55</v>
      </c>
      <c r="E24" s="38" t="s">
        <v>50</v>
      </c>
    </row>
    <row r="25" spans="1:5" ht="12.75">
      <c r="A25" t="s">
        <v>56</v>
      </c>
      <c r="E25" s="36" t="s">
        <v>50</v>
      </c>
    </row>
    <row r="26" spans="1:16" ht="25.5">
      <c r="A26" s="24" t="s">
        <v>48</v>
      </c>
      <c s="29" t="s">
        <v>38</v>
      </c>
      <c s="29" t="s">
        <v>82</v>
      </c>
      <c s="24" t="s">
        <v>74</v>
      </c>
      <c s="30" t="s">
        <v>83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12.75">
      <c r="A28" s="37" t="s">
        <v>55</v>
      </c>
      <c r="E28" s="38" t="s">
        <v>50</v>
      </c>
    </row>
    <row r="29" spans="1:5" ht="12.75">
      <c r="A29" t="s">
        <v>56</v>
      </c>
      <c r="E29" s="36" t="s">
        <v>50</v>
      </c>
    </row>
    <row r="30" spans="1:16" ht="25.5">
      <c r="A30" s="24" t="s">
        <v>48</v>
      </c>
      <c s="29" t="s">
        <v>40</v>
      </c>
      <c s="29" t="s">
        <v>84</v>
      </c>
      <c s="24" t="s">
        <v>74</v>
      </c>
      <c s="30" t="s">
        <v>85</v>
      </c>
      <c s="31" t="s">
        <v>52</v>
      </c>
      <c s="32">
        <v>1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</v>
      </c>
    </row>
    <row r="33" spans="1:5" ht="12.75">
      <c r="A33" t="s">
        <v>56</v>
      </c>
      <c r="E33" s="36" t="s">
        <v>50</v>
      </c>
    </row>
    <row r="34" spans="1:16" ht="25.5">
      <c r="A34" s="24" t="s">
        <v>48</v>
      </c>
      <c s="29" t="s">
        <v>86</v>
      </c>
      <c s="29" t="s">
        <v>87</v>
      </c>
      <c s="24" t="s">
        <v>74</v>
      </c>
      <c s="30" t="s">
        <v>88</v>
      </c>
      <c s="31" t="s">
        <v>52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89</v>
      </c>
    </row>
    <row r="36" spans="1:5" ht="12.75">
      <c r="A36" s="37" t="s">
        <v>55</v>
      </c>
      <c r="E36" s="38" t="s">
        <v>50</v>
      </c>
    </row>
    <row r="37" spans="1:5" ht="12.75">
      <c r="A37" t="s">
        <v>56</v>
      </c>
      <c r="E37" s="36" t="s">
        <v>50</v>
      </c>
    </row>
    <row r="38" spans="1:16" ht="12.75">
      <c r="A38" s="24" t="s">
        <v>48</v>
      </c>
      <c s="29" t="s">
        <v>90</v>
      </c>
      <c s="29" t="s">
        <v>91</v>
      </c>
      <c s="24" t="s">
        <v>74</v>
      </c>
      <c s="30" t="s">
        <v>92</v>
      </c>
      <c s="31" t="s">
        <v>52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</v>
      </c>
    </row>
    <row r="41" spans="1:5" ht="12.75">
      <c r="A41" t="s">
        <v>56</v>
      </c>
      <c r="E41" s="36" t="s">
        <v>50</v>
      </c>
    </row>
    <row r="42" spans="1:16" ht="12.75">
      <c r="A42" s="24" t="s">
        <v>48</v>
      </c>
      <c s="29" t="s">
        <v>43</v>
      </c>
      <c s="29" t="s">
        <v>93</v>
      </c>
      <c s="24" t="s">
        <v>74</v>
      </c>
      <c s="30" t="s">
        <v>94</v>
      </c>
      <c s="31" t="s">
        <v>52</v>
      </c>
      <c s="32">
        <v>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50</v>
      </c>
    </row>
    <row r="44" spans="1:5" ht="12.75">
      <c r="A44" s="37" t="s">
        <v>55</v>
      </c>
      <c r="E44" s="38" t="s">
        <v>50</v>
      </c>
    </row>
    <row r="45" spans="1:5" ht="12.75">
      <c r="A45" t="s">
        <v>56</v>
      </c>
      <c r="E45" s="36" t="s">
        <v>50</v>
      </c>
    </row>
    <row r="46" spans="1:16" ht="25.5">
      <c r="A46" s="24" t="s">
        <v>48</v>
      </c>
      <c s="29" t="s">
        <v>45</v>
      </c>
      <c s="29" t="s">
        <v>95</v>
      </c>
      <c s="24" t="s">
        <v>74</v>
      </c>
      <c s="30" t="s">
        <v>96</v>
      </c>
      <c s="31" t="s">
        <v>52</v>
      </c>
      <c s="32">
        <v>1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12.75">
      <c r="A48" s="37" t="s">
        <v>55</v>
      </c>
      <c r="E48" s="38" t="s">
        <v>50</v>
      </c>
    </row>
    <row r="49" spans="1:5" ht="12.75">
      <c r="A49" t="s">
        <v>56</v>
      </c>
      <c r="E49" s="36" t="s">
        <v>50</v>
      </c>
    </row>
    <row r="50" spans="1:16" ht="12.75">
      <c r="A50" s="24" t="s">
        <v>48</v>
      </c>
      <c s="29" t="s">
        <v>97</v>
      </c>
      <c s="29" t="s">
        <v>98</v>
      </c>
      <c s="24" t="s">
        <v>74</v>
      </c>
      <c s="30" t="s">
        <v>99</v>
      </c>
      <c s="31" t="s">
        <v>52</v>
      </c>
      <c s="32">
        <v>1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50</v>
      </c>
    </row>
    <row r="52" spans="1:5" ht="12.75">
      <c r="A52" s="37" t="s">
        <v>55</v>
      </c>
      <c r="E52" s="38" t="s">
        <v>50</v>
      </c>
    </row>
    <row r="53" spans="1:5" ht="12.75">
      <c r="A53" t="s">
        <v>56</v>
      </c>
      <c r="E53" s="36" t="s">
        <v>50</v>
      </c>
    </row>
    <row r="54" spans="1:16" ht="25.5">
      <c r="A54" s="24" t="s">
        <v>48</v>
      </c>
      <c s="29" t="s">
        <v>100</v>
      </c>
      <c s="29" t="s">
        <v>101</v>
      </c>
      <c s="24" t="s">
        <v>74</v>
      </c>
      <c s="30" t="s">
        <v>102</v>
      </c>
      <c s="31" t="s">
        <v>52</v>
      </c>
      <c s="32">
        <v>1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50</v>
      </c>
    </row>
    <row r="56" spans="1:5" ht="12.75">
      <c r="A56" s="37" t="s">
        <v>55</v>
      </c>
      <c r="E56" s="38" t="s">
        <v>50</v>
      </c>
    </row>
    <row r="57" spans="1:5" ht="12.75">
      <c r="A57" t="s">
        <v>56</v>
      </c>
      <c r="E57" s="36" t="s">
        <v>50</v>
      </c>
    </row>
    <row r="58" spans="1:16" ht="25.5">
      <c r="A58" s="24" t="s">
        <v>48</v>
      </c>
      <c s="29" t="s">
        <v>103</v>
      </c>
      <c s="29" t="s">
        <v>104</v>
      </c>
      <c s="24" t="s">
        <v>74</v>
      </c>
      <c s="30" t="s">
        <v>105</v>
      </c>
      <c s="31" t="s">
        <v>52</v>
      </c>
      <c s="32">
        <v>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50</v>
      </c>
    </row>
    <row r="60" spans="1:5" ht="12.75">
      <c r="A60" s="37" t="s">
        <v>55</v>
      </c>
      <c r="E60" s="38" t="s">
        <v>50</v>
      </c>
    </row>
    <row r="61" spans="1:5" ht="12.75">
      <c r="A61" t="s">
        <v>56</v>
      </c>
      <c r="E61" s="36" t="s">
        <v>50</v>
      </c>
    </row>
    <row r="62" spans="1:16" ht="12.75">
      <c r="A62" s="24" t="s">
        <v>48</v>
      </c>
      <c s="29" t="s">
        <v>106</v>
      </c>
      <c s="29" t="s">
        <v>107</v>
      </c>
      <c s="24" t="s">
        <v>74</v>
      </c>
      <c s="30" t="s">
        <v>108</v>
      </c>
      <c s="31" t="s">
        <v>52</v>
      </c>
      <c s="32">
        <v>1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12.75">
      <c r="A64" s="37" t="s">
        <v>55</v>
      </c>
      <c r="E64" s="38" t="s">
        <v>50</v>
      </c>
    </row>
    <row r="65" spans="1:5" ht="12.75">
      <c r="A65" t="s">
        <v>56</v>
      </c>
      <c r="E65" s="36" t="s">
        <v>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0+O8+O25+O78+O123+O152+O185+O230+O251+O260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109</v>
      </c>
      <c s="39">
        <f>0+I8+I25+I78+I123+I152+I185+I230+I251+I260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109</v>
      </c>
      <c s="6"/>
      <c s="18" t="s">
        <v>110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48</v>
      </c>
      <c s="29" t="s">
        <v>32</v>
      </c>
      <c s="29" t="s">
        <v>111</v>
      </c>
      <c s="24" t="s">
        <v>112</v>
      </c>
      <c s="30" t="s">
        <v>113</v>
      </c>
      <c s="31" t="s">
        <v>114</v>
      </c>
      <c s="32">
        <v>141.682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115</v>
      </c>
    </row>
    <row r="11" spans="1:5" ht="51">
      <c r="A11" s="37" t="s">
        <v>55</v>
      </c>
      <c r="E11" s="38" t="s">
        <v>116</v>
      </c>
    </row>
    <row r="12" spans="1:5" ht="25.5">
      <c r="A12" t="s">
        <v>56</v>
      </c>
      <c r="E12" s="36" t="s">
        <v>117</v>
      </c>
    </row>
    <row r="13" spans="1:16" ht="12.75">
      <c r="A13" s="24" t="s">
        <v>48</v>
      </c>
      <c s="29" t="s">
        <v>26</v>
      </c>
      <c s="29" t="s">
        <v>111</v>
      </c>
      <c s="24" t="s">
        <v>118</v>
      </c>
      <c s="30" t="s">
        <v>113</v>
      </c>
      <c s="31" t="s">
        <v>114</v>
      </c>
      <c s="32">
        <v>805.286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25.5">
      <c r="A14" s="35" t="s">
        <v>53</v>
      </c>
      <c r="E14" s="36" t="s">
        <v>119</v>
      </c>
    </row>
    <row r="15" spans="1:5" ht="51">
      <c r="A15" s="37" t="s">
        <v>55</v>
      </c>
      <c r="E15" s="38" t="s">
        <v>120</v>
      </c>
    </row>
    <row r="16" spans="1:5" ht="25.5">
      <c r="A16" t="s">
        <v>56</v>
      </c>
      <c r="E16" s="36" t="s">
        <v>117</v>
      </c>
    </row>
    <row r="17" spans="1:16" ht="12.75">
      <c r="A17" s="24" t="s">
        <v>48</v>
      </c>
      <c s="29" t="s">
        <v>25</v>
      </c>
      <c s="29" t="s">
        <v>111</v>
      </c>
      <c s="24" t="s">
        <v>121</v>
      </c>
      <c s="30" t="s">
        <v>113</v>
      </c>
      <c s="31" t="s">
        <v>114</v>
      </c>
      <c s="32">
        <v>289.215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25.5">
      <c r="A18" s="35" t="s">
        <v>53</v>
      </c>
      <c r="E18" s="36" t="s">
        <v>122</v>
      </c>
    </row>
    <row r="19" spans="1:5" ht="38.25">
      <c r="A19" s="37" t="s">
        <v>55</v>
      </c>
      <c r="E19" s="38" t="s">
        <v>123</v>
      </c>
    </row>
    <row r="20" spans="1:5" ht="25.5">
      <c r="A20" t="s">
        <v>56</v>
      </c>
      <c r="E20" s="36" t="s">
        <v>117</v>
      </c>
    </row>
    <row r="21" spans="1:16" ht="12.75">
      <c r="A21" s="24" t="s">
        <v>48</v>
      </c>
      <c s="29" t="s">
        <v>36</v>
      </c>
      <c s="29" t="s">
        <v>124</v>
      </c>
      <c s="24" t="s">
        <v>50</v>
      </c>
      <c s="30" t="s">
        <v>125</v>
      </c>
      <c s="31" t="s">
        <v>114</v>
      </c>
      <c s="32">
        <v>5.089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25.5">
      <c r="A22" s="35" t="s">
        <v>53</v>
      </c>
      <c r="E22" s="36" t="s">
        <v>126</v>
      </c>
    </row>
    <row r="23" spans="1:5" ht="12.75">
      <c r="A23" s="37" t="s">
        <v>55</v>
      </c>
      <c r="E23" s="38" t="s">
        <v>127</v>
      </c>
    </row>
    <row r="24" spans="1:5" ht="25.5">
      <c r="A24" t="s">
        <v>56</v>
      </c>
      <c r="E24" s="36" t="s">
        <v>117</v>
      </c>
    </row>
    <row r="25" spans="1:18" ht="12.75" customHeight="1">
      <c r="A25" s="6" t="s">
        <v>46</v>
      </c>
      <c s="6"/>
      <c s="43" t="s">
        <v>32</v>
      </c>
      <c s="6"/>
      <c s="27" t="s">
        <v>128</v>
      </c>
      <c s="6"/>
      <c s="6"/>
      <c s="6"/>
      <c s="44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24" t="s">
        <v>48</v>
      </c>
      <c s="29" t="s">
        <v>38</v>
      </c>
      <c s="29" t="s">
        <v>129</v>
      </c>
      <c s="24" t="s">
        <v>50</v>
      </c>
      <c s="30" t="s">
        <v>130</v>
      </c>
      <c s="31" t="s">
        <v>131</v>
      </c>
      <c s="32">
        <v>10.741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51">
      <c r="A28" s="37" t="s">
        <v>55</v>
      </c>
      <c r="E28" s="38" t="s">
        <v>132</v>
      </c>
    </row>
    <row r="29" spans="1:5" ht="63.75">
      <c r="A29" t="s">
        <v>56</v>
      </c>
      <c r="E29" s="36" t="s">
        <v>133</v>
      </c>
    </row>
    <row r="30" spans="1:16" ht="25.5">
      <c r="A30" s="24" t="s">
        <v>48</v>
      </c>
      <c s="29" t="s">
        <v>40</v>
      </c>
      <c s="29" t="s">
        <v>134</v>
      </c>
      <c s="24" t="s">
        <v>50</v>
      </c>
      <c s="30" t="s">
        <v>135</v>
      </c>
      <c s="31" t="s">
        <v>131</v>
      </c>
      <c s="32">
        <v>128.046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14.75">
      <c r="A32" s="37" t="s">
        <v>55</v>
      </c>
      <c r="E32" s="38" t="s">
        <v>136</v>
      </c>
    </row>
    <row r="33" spans="1:5" ht="63.75">
      <c r="A33" t="s">
        <v>56</v>
      </c>
      <c r="E33" s="36" t="s">
        <v>133</v>
      </c>
    </row>
    <row r="34" spans="1:16" ht="12.75">
      <c r="A34" s="24" t="s">
        <v>48</v>
      </c>
      <c s="29" t="s">
        <v>86</v>
      </c>
      <c s="29" t="s">
        <v>137</v>
      </c>
      <c s="24" t="s">
        <v>50</v>
      </c>
      <c s="30" t="s">
        <v>138</v>
      </c>
      <c s="31" t="s">
        <v>139</v>
      </c>
      <c s="32">
        <v>77.3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140</v>
      </c>
    </row>
    <row r="37" spans="1:5" ht="63.75">
      <c r="A37" t="s">
        <v>56</v>
      </c>
      <c r="E37" s="36" t="s">
        <v>133</v>
      </c>
    </row>
    <row r="38" spans="1:16" ht="12.75">
      <c r="A38" s="24" t="s">
        <v>48</v>
      </c>
      <c s="29" t="s">
        <v>90</v>
      </c>
      <c s="29" t="s">
        <v>141</v>
      </c>
      <c s="24" t="s">
        <v>50</v>
      </c>
      <c s="30" t="s">
        <v>142</v>
      </c>
      <c s="31" t="s">
        <v>131</v>
      </c>
      <c s="32">
        <v>48.89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143</v>
      </c>
    </row>
    <row r="40" spans="1:5" ht="25.5">
      <c r="A40" s="37" t="s">
        <v>55</v>
      </c>
      <c r="E40" s="38" t="s">
        <v>144</v>
      </c>
    </row>
    <row r="41" spans="1:5" ht="25.5">
      <c r="A41" t="s">
        <v>56</v>
      </c>
      <c r="E41" s="36" t="s">
        <v>145</v>
      </c>
    </row>
    <row r="42" spans="1:16" ht="12.75">
      <c r="A42" s="24" t="s">
        <v>48</v>
      </c>
      <c s="29" t="s">
        <v>43</v>
      </c>
      <c s="29" t="s">
        <v>146</v>
      </c>
      <c s="24" t="s">
        <v>50</v>
      </c>
      <c s="30" t="s">
        <v>147</v>
      </c>
      <c s="31" t="s">
        <v>139</v>
      </c>
      <c s="32">
        <v>42.1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143</v>
      </c>
    </row>
    <row r="44" spans="1:5" ht="12.75">
      <c r="A44" s="37" t="s">
        <v>55</v>
      </c>
      <c r="E44" s="38" t="s">
        <v>148</v>
      </c>
    </row>
    <row r="45" spans="1:5" ht="25.5">
      <c r="A45" t="s">
        <v>56</v>
      </c>
      <c r="E45" s="36" t="s">
        <v>149</v>
      </c>
    </row>
    <row r="46" spans="1:16" ht="12.75">
      <c r="A46" s="24" t="s">
        <v>48</v>
      </c>
      <c s="29" t="s">
        <v>45</v>
      </c>
      <c s="29" t="s">
        <v>150</v>
      </c>
      <c s="24" t="s">
        <v>50</v>
      </c>
      <c s="30" t="s">
        <v>151</v>
      </c>
      <c s="31" t="s">
        <v>131</v>
      </c>
      <c s="32">
        <v>20.887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25.5">
      <c r="A47" s="35" t="s">
        <v>53</v>
      </c>
      <c r="E47" s="36" t="s">
        <v>152</v>
      </c>
    </row>
    <row r="48" spans="1:5" ht="25.5">
      <c r="A48" s="37" t="s">
        <v>55</v>
      </c>
      <c r="E48" s="38" t="s">
        <v>153</v>
      </c>
    </row>
    <row r="49" spans="1:5" ht="25.5">
      <c r="A49" t="s">
        <v>56</v>
      </c>
      <c r="E49" s="36" t="s">
        <v>154</v>
      </c>
    </row>
    <row r="50" spans="1:16" ht="12.75">
      <c r="A50" s="24" t="s">
        <v>48</v>
      </c>
      <c s="29" t="s">
        <v>97</v>
      </c>
      <c s="29" t="s">
        <v>155</v>
      </c>
      <c s="24" t="s">
        <v>50</v>
      </c>
      <c s="30" t="s">
        <v>156</v>
      </c>
      <c s="31" t="s">
        <v>131</v>
      </c>
      <c s="32">
        <v>264.153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50</v>
      </c>
    </row>
    <row r="52" spans="1:5" ht="38.25">
      <c r="A52" s="37" t="s">
        <v>55</v>
      </c>
      <c r="E52" s="38" t="s">
        <v>157</v>
      </c>
    </row>
    <row r="53" spans="1:5" ht="344.25">
      <c r="A53" t="s">
        <v>56</v>
      </c>
      <c r="E53" s="36" t="s">
        <v>158</v>
      </c>
    </row>
    <row r="54" spans="1:16" ht="12.75">
      <c r="A54" s="24" t="s">
        <v>48</v>
      </c>
      <c s="29" t="s">
        <v>100</v>
      </c>
      <c s="29" t="s">
        <v>159</v>
      </c>
      <c s="24" t="s">
        <v>50</v>
      </c>
      <c s="30" t="s">
        <v>160</v>
      </c>
      <c s="31" t="s">
        <v>131</v>
      </c>
      <c s="32">
        <v>278.078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50</v>
      </c>
    </row>
    <row r="56" spans="1:5" ht="38.25">
      <c r="A56" s="37" t="s">
        <v>55</v>
      </c>
      <c r="E56" s="38" t="s">
        <v>161</v>
      </c>
    </row>
    <row r="57" spans="1:5" ht="191.25">
      <c r="A57" t="s">
        <v>56</v>
      </c>
      <c r="E57" s="36" t="s">
        <v>162</v>
      </c>
    </row>
    <row r="58" spans="1:16" ht="12.75">
      <c r="A58" s="24" t="s">
        <v>48</v>
      </c>
      <c s="29" t="s">
        <v>103</v>
      </c>
      <c s="29" t="s">
        <v>163</v>
      </c>
      <c s="24" t="s">
        <v>50</v>
      </c>
      <c s="30" t="s">
        <v>164</v>
      </c>
      <c s="31" t="s">
        <v>131</v>
      </c>
      <c s="32">
        <v>84.127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50</v>
      </c>
    </row>
    <row r="60" spans="1:5" ht="38.25">
      <c r="A60" s="37" t="s">
        <v>55</v>
      </c>
      <c r="E60" s="38" t="s">
        <v>165</v>
      </c>
    </row>
    <row r="61" spans="1:5" ht="242.25">
      <c r="A61" t="s">
        <v>56</v>
      </c>
      <c r="E61" s="36" t="s">
        <v>166</v>
      </c>
    </row>
    <row r="62" spans="1:16" ht="12.75">
      <c r="A62" s="24" t="s">
        <v>48</v>
      </c>
      <c s="29" t="s">
        <v>106</v>
      </c>
      <c s="29" t="s">
        <v>167</v>
      </c>
      <c s="24" t="s">
        <v>50</v>
      </c>
      <c s="30" t="s">
        <v>168</v>
      </c>
      <c s="31" t="s">
        <v>169</v>
      </c>
      <c s="32">
        <v>53.84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38.25">
      <c r="A64" s="37" t="s">
        <v>55</v>
      </c>
      <c r="E64" s="38" t="s">
        <v>170</v>
      </c>
    </row>
    <row r="65" spans="1:5" ht="38.25">
      <c r="A65" t="s">
        <v>56</v>
      </c>
      <c r="E65" s="36" t="s">
        <v>171</v>
      </c>
    </row>
    <row r="66" spans="1:16" ht="12.75">
      <c r="A66" s="24" t="s">
        <v>48</v>
      </c>
      <c s="29" t="s">
        <v>172</v>
      </c>
      <c s="29" t="s">
        <v>173</v>
      </c>
      <c s="24" t="s">
        <v>50</v>
      </c>
      <c s="30" t="s">
        <v>174</v>
      </c>
      <c s="31" t="s">
        <v>169</v>
      </c>
      <c s="32">
        <v>76.57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50</v>
      </c>
    </row>
    <row r="68" spans="1:5" ht="38.25">
      <c r="A68" s="37" t="s">
        <v>55</v>
      </c>
      <c r="E68" s="38" t="s">
        <v>175</v>
      </c>
    </row>
    <row r="69" spans="1:5" ht="12.75">
      <c r="A69" t="s">
        <v>56</v>
      </c>
      <c r="E69" s="36" t="s">
        <v>176</v>
      </c>
    </row>
    <row r="70" spans="1:16" ht="12.75">
      <c r="A70" s="24" t="s">
        <v>48</v>
      </c>
      <c s="29" t="s">
        <v>177</v>
      </c>
      <c s="29" t="s">
        <v>178</v>
      </c>
      <c s="24" t="s">
        <v>32</v>
      </c>
      <c s="30" t="s">
        <v>179</v>
      </c>
      <c s="31" t="s">
        <v>169</v>
      </c>
      <c s="32">
        <v>38.285</v>
      </c>
      <c s="33">
        <v>0</v>
      </c>
      <c s="34">
        <f>ROUND(ROUND(H70,2)*ROUND(G70,3),2)</f>
      </c>
      <c r="O70">
        <f>(I70*21)/100</f>
      </c>
      <c t="s">
        <v>26</v>
      </c>
    </row>
    <row r="71" spans="1:5" ht="12.75">
      <c r="A71" s="35" t="s">
        <v>53</v>
      </c>
      <c r="E71" s="36" t="s">
        <v>50</v>
      </c>
    </row>
    <row r="72" spans="1:5" ht="25.5">
      <c r="A72" s="37" t="s">
        <v>55</v>
      </c>
      <c r="E72" s="38" t="s">
        <v>180</v>
      </c>
    </row>
    <row r="73" spans="1:5" ht="38.25">
      <c r="A73" t="s">
        <v>56</v>
      </c>
      <c r="E73" s="36" t="s">
        <v>181</v>
      </c>
    </row>
    <row r="74" spans="1:16" ht="12.75">
      <c r="A74" s="24" t="s">
        <v>48</v>
      </c>
      <c s="29" t="s">
        <v>182</v>
      </c>
      <c s="29" t="s">
        <v>178</v>
      </c>
      <c s="24" t="s">
        <v>26</v>
      </c>
      <c s="30" t="s">
        <v>179</v>
      </c>
      <c s="31" t="s">
        <v>169</v>
      </c>
      <c s="32">
        <v>38.285</v>
      </c>
      <c s="33">
        <v>0</v>
      </c>
      <c s="34">
        <f>ROUND(ROUND(H74,2)*ROUND(G74,3),2)</f>
      </c>
      <c r="O74">
        <f>(I74*21)/100</f>
      </c>
      <c t="s">
        <v>26</v>
      </c>
    </row>
    <row r="75" spans="1:5" ht="12.75">
      <c r="A75" s="35" t="s">
        <v>53</v>
      </c>
      <c r="E75" s="36" t="s">
        <v>50</v>
      </c>
    </row>
    <row r="76" spans="1:5" ht="25.5">
      <c r="A76" s="37" t="s">
        <v>55</v>
      </c>
      <c r="E76" s="38" t="s">
        <v>183</v>
      </c>
    </row>
    <row r="77" spans="1:5" ht="38.25">
      <c r="A77" t="s">
        <v>56</v>
      </c>
      <c r="E77" s="36" t="s">
        <v>181</v>
      </c>
    </row>
    <row r="78" spans="1:18" ht="12.75" customHeight="1">
      <c r="A78" s="6" t="s">
        <v>46</v>
      </c>
      <c s="6"/>
      <c s="43" t="s">
        <v>26</v>
      </c>
      <c s="6"/>
      <c s="27" t="s">
        <v>184</v>
      </c>
      <c s="6"/>
      <c s="6"/>
      <c s="6"/>
      <c s="44">
        <f>0+Q78</f>
      </c>
      <c r="O78">
        <f>0+R78</f>
      </c>
      <c r="Q78">
        <f>0+I79+I83+I87+I91+I95+I99+I103+I107+I111+I115+I119</f>
      </c>
      <c>
        <f>0+O79+O83+O87+O91+O95+O99+O103+O107+O111+O115+O119</f>
      </c>
    </row>
    <row r="79" spans="1:16" ht="12.75">
      <c r="A79" s="24" t="s">
        <v>48</v>
      </c>
      <c s="29" t="s">
        <v>185</v>
      </c>
      <c s="29" t="s">
        <v>186</v>
      </c>
      <c s="24" t="s">
        <v>50</v>
      </c>
      <c s="30" t="s">
        <v>187</v>
      </c>
      <c s="31" t="s">
        <v>139</v>
      </c>
      <c s="32">
        <v>19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12.75">
      <c r="A80" s="35" t="s">
        <v>53</v>
      </c>
      <c r="E80" s="36" t="s">
        <v>50</v>
      </c>
    </row>
    <row r="81" spans="1:5" ht="12.75">
      <c r="A81" s="37" t="s">
        <v>55</v>
      </c>
      <c r="E81" s="38" t="s">
        <v>188</v>
      </c>
    </row>
    <row r="82" spans="1:5" ht="165.75">
      <c r="A82" t="s">
        <v>56</v>
      </c>
      <c r="E82" s="36" t="s">
        <v>189</v>
      </c>
    </row>
    <row r="83" spans="1:16" ht="12.75">
      <c r="A83" s="24" t="s">
        <v>48</v>
      </c>
      <c s="29" t="s">
        <v>190</v>
      </c>
      <c s="29" t="s">
        <v>191</v>
      </c>
      <c s="24" t="s">
        <v>50</v>
      </c>
      <c s="30" t="s">
        <v>192</v>
      </c>
      <c s="31" t="s">
        <v>131</v>
      </c>
      <c s="32">
        <v>0.51</v>
      </c>
      <c s="33">
        <v>0</v>
      </c>
      <c s="34">
        <f>ROUND(ROUND(H83,2)*ROUND(G83,3),2)</f>
      </c>
      <c r="O83">
        <f>(I83*21)/100</f>
      </c>
      <c t="s">
        <v>26</v>
      </c>
    </row>
    <row r="84" spans="1:5" ht="12.75">
      <c r="A84" s="35" t="s">
        <v>53</v>
      </c>
      <c r="E84" s="36" t="s">
        <v>50</v>
      </c>
    </row>
    <row r="85" spans="1:5" ht="25.5">
      <c r="A85" s="37" t="s">
        <v>55</v>
      </c>
      <c r="E85" s="38" t="s">
        <v>193</v>
      </c>
    </row>
    <row r="86" spans="1:5" ht="51">
      <c r="A86" t="s">
        <v>56</v>
      </c>
      <c r="E86" s="36" t="s">
        <v>194</v>
      </c>
    </row>
    <row r="87" spans="1:16" ht="12.75">
      <c r="A87" s="24" t="s">
        <v>48</v>
      </c>
      <c s="29" t="s">
        <v>195</v>
      </c>
      <c s="29" t="s">
        <v>196</v>
      </c>
      <c s="24" t="s">
        <v>50</v>
      </c>
      <c s="30" t="s">
        <v>197</v>
      </c>
      <c s="31" t="s">
        <v>114</v>
      </c>
      <c s="32">
        <v>3.356</v>
      </c>
      <c s="33">
        <v>0</v>
      </c>
      <c s="34">
        <f>ROUND(ROUND(H87,2)*ROUND(G87,3),2)</f>
      </c>
      <c r="O87">
        <f>(I87*21)/100</f>
      </c>
      <c t="s">
        <v>26</v>
      </c>
    </row>
    <row r="88" spans="1:5" ht="12.75">
      <c r="A88" s="35" t="s">
        <v>53</v>
      </c>
      <c r="E88" s="36" t="s">
        <v>198</v>
      </c>
    </row>
    <row r="89" spans="1:5" ht="63.75">
      <c r="A89" s="37" t="s">
        <v>55</v>
      </c>
      <c r="E89" s="38" t="s">
        <v>199</v>
      </c>
    </row>
    <row r="90" spans="1:5" ht="38.25">
      <c r="A90" t="s">
        <v>56</v>
      </c>
      <c r="E90" s="36" t="s">
        <v>200</v>
      </c>
    </row>
    <row r="91" spans="1:16" ht="12.75">
      <c r="A91" s="24" t="s">
        <v>48</v>
      </c>
      <c s="29" t="s">
        <v>201</v>
      </c>
      <c s="29" t="s">
        <v>202</v>
      </c>
      <c s="24" t="s">
        <v>50</v>
      </c>
      <c s="30" t="s">
        <v>203</v>
      </c>
      <c s="31" t="s">
        <v>169</v>
      </c>
      <c s="32">
        <v>20</v>
      </c>
      <c s="33">
        <v>0</v>
      </c>
      <c s="34">
        <f>ROUND(ROUND(H91,2)*ROUND(G91,3),2)</f>
      </c>
      <c r="O91">
        <f>(I91*21)/100</f>
      </c>
      <c t="s">
        <v>26</v>
      </c>
    </row>
    <row r="92" spans="1:5" ht="12.75">
      <c r="A92" s="35" t="s">
        <v>53</v>
      </c>
      <c r="E92" s="36" t="s">
        <v>50</v>
      </c>
    </row>
    <row r="93" spans="1:5" ht="12.75">
      <c r="A93" s="37" t="s">
        <v>55</v>
      </c>
      <c r="E93" s="38" t="s">
        <v>204</v>
      </c>
    </row>
    <row r="94" spans="1:5" ht="25.5">
      <c r="A94" t="s">
        <v>56</v>
      </c>
      <c r="E94" s="36" t="s">
        <v>205</v>
      </c>
    </row>
    <row r="95" spans="1:16" ht="12.75">
      <c r="A95" s="24" t="s">
        <v>48</v>
      </c>
      <c s="29" t="s">
        <v>206</v>
      </c>
      <c s="29" t="s">
        <v>207</v>
      </c>
      <c s="24" t="s">
        <v>50</v>
      </c>
      <c s="30" t="s">
        <v>208</v>
      </c>
      <c s="31" t="s">
        <v>139</v>
      </c>
      <c s="32">
        <v>285</v>
      </c>
      <c s="33">
        <v>0</v>
      </c>
      <c s="34">
        <f>ROUND(ROUND(H95,2)*ROUND(G95,3),2)</f>
      </c>
      <c r="O95">
        <f>(I95*21)/100</f>
      </c>
      <c t="s">
        <v>26</v>
      </c>
    </row>
    <row r="96" spans="1:5" ht="12.75">
      <c r="A96" s="35" t="s">
        <v>53</v>
      </c>
      <c r="E96" s="36" t="s">
        <v>50</v>
      </c>
    </row>
    <row r="97" spans="1:5" ht="12.75">
      <c r="A97" s="37" t="s">
        <v>55</v>
      </c>
      <c r="E97" s="38" t="s">
        <v>209</v>
      </c>
    </row>
    <row r="98" spans="1:5" ht="51">
      <c r="A98" t="s">
        <v>56</v>
      </c>
      <c r="E98" s="36" t="s">
        <v>210</v>
      </c>
    </row>
    <row r="99" spans="1:16" ht="25.5">
      <c r="A99" s="24" t="s">
        <v>48</v>
      </c>
      <c s="29" t="s">
        <v>211</v>
      </c>
      <c s="29" t="s">
        <v>212</v>
      </c>
      <c s="24" t="s">
        <v>50</v>
      </c>
      <c s="30" t="s">
        <v>213</v>
      </c>
      <c s="31" t="s">
        <v>139</v>
      </c>
      <c s="32">
        <v>285</v>
      </c>
      <c s="33">
        <v>0</v>
      </c>
      <c s="34">
        <f>ROUND(ROUND(H99,2)*ROUND(G99,3),2)</f>
      </c>
      <c r="O99">
        <f>(I99*21)/100</f>
      </c>
      <c t="s">
        <v>26</v>
      </c>
    </row>
    <row r="100" spans="1:5" ht="12.75">
      <c r="A100" s="35" t="s">
        <v>53</v>
      </c>
      <c r="E100" s="36" t="s">
        <v>50</v>
      </c>
    </row>
    <row r="101" spans="1:5" ht="12.75">
      <c r="A101" s="37" t="s">
        <v>55</v>
      </c>
      <c r="E101" s="38" t="s">
        <v>209</v>
      </c>
    </row>
    <row r="102" spans="1:5" ht="63.75">
      <c r="A102" t="s">
        <v>56</v>
      </c>
      <c r="E102" s="36" t="s">
        <v>214</v>
      </c>
    </row>
    <row r="103" spans="1:16" ht="12.75">
      <c r="A103" s="24" t="s">
        <v>48</v>
      </c>
      <c s="29" t="s">
        <v>215</v>
      </c>
      <c s="29" t="s">
        <v>216</v>
      </c>
      <c s="24" t="s">
        <v>50</v>
      </c>
      <c s="30" t="s">
        <v>217</v>
      </c>
      <c s="31" t="s">
        <v>139</v>
      </c>
      <c s="32">
        <v>70.5</v>
      </c>
      <c s="33">
        <v>0</v>
      </c>
      <c s="34">
        <f>ROUND(ROUND(H103,2)*ROUND(G103,3),2)</f>
      </c>
      <c r="O103">
        <f>(I103*21)/100</f>
      </c>
      <c t="s">
        <v>26</v>
      </c>
    </row>
    <row r="104" spans="1:5" ht="12.75">
      <c r="A104" s="35" t="s">
        <v>53</v>
      </c>
      <c r="E104" s="36" t="s">
        <v>50</v>
      </c>
    </row>
    <row r="105" spans="1:5" ht="51">
      <c r="A105" s="37" t="s">
        <v>55</v>
      </c>
      <c r="E105" s="38" t="s">
        <v>218</v>
      </c>
    </row>
    <row r="106" spans="1:5" ht="191.25">
      <c r="A106" t="s">
        <v>56</v>
      </c>
      <c r="E106" s="36" t="s">
        <v>219</v>
      </c>
    </row>
    <row r="107" spans="1:16" ht="12.75">
      <c r="A107" s="24" t="s">
        <v>48</v>
      </c>
      <c s="29" t="s">
        <v>220</v>
      </c>
      <c s="29" t="s">
        <v>221</v>
      </c>
      <c s="24" t="s">
        <v>50</v>
      </c>
      <c s="30" t="s">
        <v>222</v>
      </c>
      <c s="31" t="s">
        <v>131</v>
      </c>
      <c s="32">
        <v>5.25</v>
      </c>
      <c s="33">
        <v>0</v>
      </c>
      <c s="34">
        <f>ROUND(ROUND(H107,2)*ROUND(G107,3),2)</f>
      </c>
      <c r="O107">
        <f>(I107*21)/100</f>
      </c>
      <c t="s">
        <v>26</v>
      </c>
    </row>
    <row r="108" spans="1:5" ht="12.75">
      <c r="A108" s="35" t="s">
        <v>53</v>
      </c>
      <c r="E108" s="36" t="s">
        <v>50</v>
      </c>
    </row>
    <row r="109" spans="1:5" ht="12.75">
      <c r="A109" s="37" t="s">
        <v>55</v>
      </c>
      <c r="E109" s="38" t="s">
        <v>223</v>
      </c>
    </row>
    <row r="110" spans="1:5" ht="395.25">
      <c r="A110" t="s">
        <v>56</v>
      </c>
      <c r="E110" s="36" t="s">
        <v>224</v>
      </c>
    </row>
    <row r="111" spans="1:16" ht="12.75">
      <c r="A111" s="24" t="s">
        <v>48</v>
      </c>
      <c s="29" t="s">
        <v>225</v>
      </c>
      <c s="29" t="s">
        <v>226</v>
      </c>
      <c s="24" t="s">
        <v>50</v>
      </c>
      <c s="30" t="s">
        <v>227</v>
      </c>
      <c s="31" t="s">
        <v>228</v>
      </c>
      <c s="32">
        <v>4</v>
      </c>
      <c s="33">
        <v>0</v>
      </c>
      <c s="34">
        <f>ROUND(ROUND(H111,2)*ROUND(G111,3),2)</f>
      </c>
      <c r="O111">
        <f>(I111*21)/100</f>
      </c>
      <c t="s">
        <v>26</v>
      </c>
    </row>
    <row r="112" spans="1:5" ht="12.75">
      <c r="A112" s="35" t="s">
        <v>53</v>
      </c>
      <c r="E112" s="36" t="s">
        <v>50</v>
      </c>
    </row>
    <row r="113" spans="1:5" ht="12.75">
      <c r="A113" s="37" t="s">
        <v>55</v>
      </c>
      <c r="E113" s="38" t="s">
        <v>229</v>
      </c>
    </row>
    <row r="114" spans="1:5" ht="38.25">
      <c r="A114" t="s">
        <v>56</v>
      </c>
      <c r="E114" s="36" t="s">
        <v>230</v>
      </c>
    </row>
    <row r="115" spans="1:16" ht="12.75">
      <c r="A115" s="24" t="s">
        <v>48</v>
      </c>
      <c s="29" t="s">
        <v>231</v>
      </c>
      <c s="29" t="s">
        <v>232</v>
      </c>
      <c s="24" t="s">
        <v>50</v>
      </c>
      <c s="30" t="s">
        <v>233</v>
      </c>
      <c s="31" t="s">
        <v>169</v>
      </c>
      <c s="32">
        <v>95</v>
      </c>
      <c s="33">
        <v>0</v>
      </c>
      <c s="34">
        <f>ROUND(ROUND(H115,2)*ROUND(G115,3),2)</f>
      </c>
      <c r="O115">
        <f>(I115*21)/100</f>
      </c>
      <c t="s">
        <v>26</v>
      </c>
    </row>
    <row r="116" spans="1:5" ht="12.75">
      <c r="A116" s="35" t="s">
        <v>53</v>
      </c>
      <c r="E116" s="36" t="s">
        <v>234</v>
      </c>
    </row>
    <row r="117" spans="1:5" ht="25.5">
      <c r="A117" s="37" t="s">
        <v>55</v>
      </c>
      <c r="E117" s="38" t="s">
        <v>235</v>
      </c>
    </row>
    <row r="118" spans="1:5" ht="102">
      <c r="A118" t="s">
        <v>56</v>
      </c>
      <c r="E118" s="36" t="s">
        <v>236</v>
      </c>
    </row>
    <row r="119" spans="1:16" ht="12.75">
      <c r="A119" s="24" t="s">
        <v>48</v>
      </c>
      <c s="29" t="s">
        <v>237</v>
      </c>
      <c s="29" t="s">
        <v>238</v>
      </c>
      <c s="24" t="s">
        <v>50</v>
      </c>
      <c s="30" t="s">
        <v>239</v>
      </c>
      <c s="31" t="s">
        <v>169</v>
      </c>
      <c s="32">
        <v>23.75</v>
      </c>
      <c s="33">
        <v>0</v>
      </c>
      <c s="34">
        <f>ROUND(ROUND(H119,2)*ROUND(G119,3),2)</f>
      </c>
      <c r="O119">
        <f>(I119*21)/100</f>
      </c>
      <c t="s">
        <v>26</v>
      </c>
    </row>
    <row r="120" spans="1:5" ht="12.75">
      <c r="A120" s="35" t="s">
        <v>53</v>
      </c>
      <c r="E120" s="36" t="s">
        <v>50</v>
      </c>
    </row>
    <row r="121" spans="1:5" ht="25.5">
      <c r="A121" s="37" t="s">
        <v>55</v>
      </c>
      <c r="E121" s="38" t="s">
        <v>240</v>
      </c>
    </row>
    <row r="122" spans="1:5" ht="102">
      <c r="A122" t="s">
        <v>56</v>
      </c>
      <c r="E122" s="36" t="s">
        <v>241</v>
      </c>
    </row>
    <row r="123" spans="1:18" ht="12.75" customHeight="1">
      <c r="A123" s="6" t="s">
        <v>46</v>
      </c>
      <c s="6"/>
      <c s="43" t="s">
        <v>25</v>
      </c>
      <c s="6"/>
      <c s="27" t="s">
        <v>242</v>
      </c>
      <c s="6"/>
      <c s="6"/>
      <c s="6"/>
      <c s="44">
        <f>0+Q123</f>
      </c>
      <c r="O123">
        <f>0+R123</f>
      </c>
      <c r="Q123">
        <f>0+I124+I128+I132+I136+I140+I144+I148</f>
      </c>
      <c>
        <f>0+O124+O128+O132+O136+O140+O144+O148</f>
      </c>
    </row>
    <row r="124" spans="1:16" ht="12.75">
      <c r="A124" s="24" t="s">
        <v>48</v>
      </c>
      <c s="29" t="s">
        <v>243</v>
      </c>
      <c s="29" t="s">
        <v>244</v>
      </c>
      <c s="24" t="s">
        <v>50</v>
      </c>
      <c s="30" t="s">
        <v>245</v>
      </c>
      <c s="31" t="s">
        <v>131</v>
      </c>
      <c s="32">
        <v>0.6</v>
      </c>
      <c s="33">
        <v>0</v>
      </c>
      <c s="34">
        <f>ROUND(ROUND(H124,2)*ROUND(G124,3),2)</f>
      </c>
      <c r="O124">
        <f>(I124*21)/100</f>
      </c>
      <c t="s">
        <v>26</v>
      </c>
    </row>
    <row r="125" spans="1:5" ht="12.75">
      <c r="A125" s="35" t="s">
        <v>53</v>
      </c>
      <c r="E125" s="36" t="s">
        <v>50</v>
      </c>
    </row>
    <row r="126" spans="1:5" ht="12.75">
      <c r="A126" s="37" t="s">
        <v>55</v>
      </c>
      <c r="E126" s="38" t="s">
        <v>246</v>
      </c>
    </row>
    <row r="127" spans="1:5" ht="242.25">
      <c r="A127" t="s">
        <v>56</v>
      </c>
      <c r="E127" s="36" t="s">
        <v>247</v>
      </c>
    </row>
    <row r="128" spans="1:16" ht="12.75">
      <c r="A128" s="24" t="s">
        <v>48</v>
      </c>
      <c s="29" t="s">
        <v>248</v>
      </c>
      <c s="29" t="s">
        <v>249</v>
      </c>
      <c s="24" t="s">
        <v>50</v>
      </c>
      <c s="30" t="s">
        <v>250</v>
      </c>
      <c s="31" t="s">
        <v>251</v>
      </c>
      <c s="32">
        <v>624</v>
      </c>
      <c s="33">
        <v>0</v>
      </c>
      <c s="34">
        <f>ROUND(ROUND(H128,2)*ROUND(G128,3),2)</f>
      </c>
      <c r="O128">
        <f>(I128*21)/100</f>
      </c>
      <c t="s">
        <v>26</v>
      </c>
    </row>
    <row r="129" spans="1:5" ht="12.75">
      <c r="A129" s="35" t="s">
        <v>53</v>
      </c>
      <c r="E129" s="36" t="s">
        <v>50</v>
      </c>
    </row>
    <row r="130" spans="1:5" ht="12.75">
      <c r="A130" s="37" t="s">
        <v>55</v>
      </c>
      <c r="E130" s="38" t="s">
        <v>252</v>
      </c>
    </row>
    <row r="131" spans="1:5" ht="25.5">
      <c r="A131" t="s">
        <v>56</v>
      </c>
      <c r="E131" s="36" t="s">
        <v>253</v>
      </c>
    </row>
    <row r="132" spans="1:16" ht="12.75">
      <c r="A132" s="24" t="s">
        <v>48</v>
      </c>
      <c s="29" t="s">
        <v>254</v>
      </c>
      <c s="29" t="s">
        <v>255</v>
      </c>
      <c s="24" t="s">
        <v>50</v>
      </c>
      <c s="30" t="s">
        <v>256</v>
      </c>
      <c s="31" t="s">
        <v>131</v>
      </c>
      <c s="32">
        <v>25.181</v>
      </c>
      <c s="33">
        <v>0</v>
      </c>
      <c s="34">
        <f>ROUND(ROUND(H132,2)*ROUND(G132,3),2)</f>
      </c>
      <c r="O132">
        <f>(I132*21)/100</f>
      </c>
      <c t="s">
        <v>26</v>
      </c>
    </row>
    <row r="133" spans="1:5" ht="12.75">
      <c r="A133" s="35" t="s">
        <v>53</v>
      </c>
      <c r="E133" s="36" t="s">
        <v>50</v>
      </c>
    </row>
    <row r="134" spans="1:5" ht="25.5">
      <c r="A134" s="37" t="s">
        <v>55</v>
      </c>
      <c r="E134" s="38" t="s">
        <v>257</v>
      </c>
    </row>
    <row r="135" spans="1:5" ht="408">
      <c r="A135" t="s">
        <v>56</v>
      </c>
      <c r="E135" s="36" t="s">
        <v>258</v>
      </c>
    </row>
    <row r="136" spans="1:16" ht="12.75">
      <c r="A136" s="24" t="s">
        <v>48</v>
      </c>
      <c s="29" t="s">
        <v>259</v>
      </c>
      <c s="29" t="s">
        <v>260</v>
      </c>
      <c s="24" t="s">
        <v>50</v>
      </c>
      <c s="30" t="s">
        <v>261</v>
      </c>
      <c s="31" t="s">
        <v>114</v>
      </c>
      <c s="32">
        <v>4.533</v>
      </c>
      <c s="33">
        <v>0</v>
      </c>
      <c s="34">
        <f>ROUND(ROUND(H136,2)*ROUND(G136,3),2)</f>
      </c>
      <c r="O136">
        <f>(I136*21)/100</f>
      </c>
      <c t="s">
        <v>26</v>
      </c>
    </row>
    <row r="137" spans="1:5" ht="12.75">
      <c r="A137" s="35" t="s">
        <v>53</v>
      </c>
      <c r="E137" s="36" t="s">
        <v>50</v>
      </c>
    </row>
    <row r="138" spans="1:5" ht="12.75">
      <c r="A138" s="37" t="s">
        <v>55</v>
      </c>
      <c r="E138" s="38" t="s">
        <v>262</v>
      </c>
    </row>
    <row r="139" spans="1:5" ht="242.25">
      <c r="A139" t="s">
        <v>56</v>
      </c>
      <c r="E139" s="36" t="s">
        <v>263</v>
      </c>
    </row>
    <row r="140" spans="1:16" ht="12.75">
      <c r="A140" s="24" t="s">
        <v>48</v>
      </c>
      <c s="29" t="s">
        <v>264</v>
      </c>
      <c s="29" t="s">
        <v>265</v>
      </c>
      <c s="24" t="s">
        <v>50</v>
      </c>
      <c s="30" t="s">
        <v>266</v>
      </c>
      <c s="31" t="s">
        <v>131</v>
      </c>
      <c s="32">
        <v>60.44</v>
      </c>
      <c s="33">
        <v>0</v>
      </c>
      <c s="34">
        <f>ROUND(ROUND(H140,2)*ROUND(G140,3),2)</f>
      </c>
      <c r="O140">
        <f>(I140*21)/100</f>
      </c>
      <c t="s">
        <v>26</v>
      </c>
    </row>
    <row r="141" spans="1:5" ht="12.75">
      <c r="A141" s="35" t="s">
        <v>53</v>
      </c>
      <c r="E141" s="36" t="s">
        <v>50</v>
      </c>
    </row>
    <row r="142" spans="1:5" ht="89.25">
      <c r="A142" s="37" t="s">
        <v>55</v>
      </c>
      <c r="E142" s="38" t="s">
        <v>267</v>
      </c>
    </row>
    <row r="143" spans="1:5" ht="395.25">
      <c r="A143" t="s">
        <v>56</v>
      </c>
      <c r="E143" s="36" t="s">
        <v>268</v>
      </c>
    </row>
    <row r="144" spans="1:16" ht="12.75">
      <c r="A144" s="24" t="s">
        <v>48</v>
      </c>
      <c s="29" t="s">
        <v>269</v>
      </c>
      <c s="29" t="s">
        <v>270</v>
      </c>
      <c s="24" t="s">
        <v>50</v>
      </c>
      <c s="30" t="s">
        <v>271</v>
      </c>
      <c s="31" t="s">
        <v>131</v>
      </c>
      <c s="32">
        <v>0.806</v>
      </c>
      <c s="33">
        <v>0</v>
      </c>
      <c s="34">
        <f>ROUND(ROUND(H144,2)*ROUND(G144,3),2)</f>
      </c>
      <c r="O144">
        <f>(I144*21)/100</f>
      </c>
      <c t="s">
        <v>26</v>
      </c>
    </row>
    <row r="145" spans="1:5" ht="12.75">
      <c r="A145" s="35" t="s">
        <v>53</v>
      </c>
      <c r="E145" s="36" t="s">
        <v>50</v>
      </c>
    </row>
    <row r="146" spans="1:5" ht="12.75">
      <c r="A146" s="37" t="s">
        <v>55</v>
      </c>
      <c r="E146" s="38" t="s">
        <v>272</v>
      </c>
    </row>
    <row r="147" spans="1:5" ht="395.25">
      <c r="A147" t="s">
        <v>56</v>
      </c>
      <c r="E147" s="36" t="s">
        <v>268</v>
      </c>
    </row>
    <row r="148" spans="1:16" ht="12.75">
      <c r="A148" s="24" t="s">
        <v>48</v>
      </c>
      <c s="29" t="s">
        <v>273</v>
      </c>
      <c s="29" t="s">
        <v>274</v>
      </c>
      <c s="24" t="s">
        <v>50</v>
      </c>
      <c s="30" t="s">
        <v>275</v>
      </c>
      <c s="31" t="s">
        <v>114</v>
      </c>
      <c s="32">
        <v>9.696</v>
      </c>
      <c s="33">
        <v>0</v>
      </c>
      <c s="34">
        <f>ROUND(ROUND(H148,2)*ROUND(G148,3),2)</f>
      </c>
      <c r="O148">
        <f>(I148*21)/100</f>
      </c>
      <c t="s">
        <v>26</v>
      </c>
    </row>
    <row r="149" spans="1:5" ht="12.75">
      <c r="A149" s="35" t="s">
        <v>53</v>
      </c>
      <c r="E149" s="36" t="s">
        <v>50</v>
      </c>
    </row>
    <row r="150" spans="1:5" ht="38.25">
      <c r="A150" s="37" t="s">
        <v>55</v>
      </c>
      <c r="E150" s="38" t="s">
        <v>276</v>
      </c>
    </row>
    <row r="151" spans="1:5" ht="267.75">
      <c r="A151" t="s">
        <v>56</v>
      </c>
      <c r="E151" s="36" t="s">
        <v>277</v>
      </c>
    </row>
    <row r="152" spans="1:18" ht="12.75" customHeight="1">
      <c r="A152" s="6" t="s">
        <v>46</v>
      </c>
      <c s="6"/>
      <c s="43" t="s">
        <v>36</v>
      </c>
      <c s="6"/>
      <c s="27" t="s">
        <v>278</v>
      </c>
      <c s="6"/>
      <c s="6"/>
      <c s="6"/>
      <c s="44">
        <f>0+Q152</f>
      </c>
      <c r="O152">
        <f>0+R152</f>
      </c>
      <c r="Q152">
        <f>0+I153+I157+I161+I165+I169+I173+I177+I181</f>
      </c>
      <c>
        <f>0+O153+O157+O161+O165+O169+O173+O177+O181</f>
      </c>
    </row>
    <row r="153" spans="1:16" ht="12.75">
      <c r="A153" s="24" t="s">
        <v>48</v>
      </c>
      <c s="29" t="s">
        <v>279</v>
      </c>
      <c s="29" t="s">
        <v>280</v>
      </c>
      <c s="24" t="s">
        <v>50</v>
      </c>
      <c s="30" t="s">
        <v>281</v>
      </c>
      <c s="31" t="s">
        <v>131</v>
      </c>
      <c s="32">
        <v>60.436</v>
      </c>
      <c s="33">
        <v>0</v>
      </c>
      <c s="34">
        <f>ROUND(ROUND(H153,2)*ROUND(G153,3),2)</f>
      </c>
      <c r="O153">
        <f>(I153*21)/100</f>
      </c>
      <c t="s">
        <v>26</v>
      </c>
    </row>
    <row r="154" spans="1:5" ht="12.75">
      <c r="A154" s="35" t="s">
        <v>53</v>
      </c>
      <c r="E154" s="36" t="s">
        <v>50</v>
      </c>
    </row>
    <row r="155" spans="1:5" ht="76.5">
      <c r="A155" s="37" t="s">
        <v>55</v>
      </c>
      <c r="E155" s="38" t="s">
        <v>282</v>
      </c>
    </row>
    <row r="156" spans="1:5" ht="395.25">
      <c r="A156" t="s">
        <v>56</v>
      </c>
      <c r="E156" s="36" t="s">
        <v>268</v>
      </c>
    </row>
    <row r="157" spans="1:16" ht="12.75">
      <c r="A157" s="24" t="s">
        <v>48</v>
      </c>
      <c s="29" t="s">
        <v>283</v>
      </c>
      <c s="29" t="s">
        <v>284</v>
      </c>
      <c s="24" t="s">
        <v>50</v>
      </c>
      <c s="30" t="s">
        <v>285</v>
      </c>
      <c s="31" t="s">
        <v>114</v>
      </c>
      <c s="32">
        <v>9.67</v>
      </c>
      <c s="33">
        <v>0</v>
      </c>
      <c s="34">
        <f>ROUND(ROUND(H157,2)*ROUND(G157,3),2)</f>
      </c>
      <c r="O157">
        <f>(I157*21)/100</f>
      </c>
      <c t="s">
        <v>26</v>
      </c>
    </row>
    <row r="158" spans="1:5" ht="12.75">
      <c r="A158" s="35" t="s">
        <v>53</v>
      </c>
      <c r="E158" s="36" t="s">
        <v>50</v>
      </c>
    </row>
    <row r="159" spans="1:5" ht="12.75">
      <c r="A159" s="37" t="s">
        <v>55</v>
      </c>
      <c r="E159" s="38" t="s">
        <v>286</v>
      </c>
    </row>
    <row r="160" spans="1:5" ht="267.75">
      <c r="A160" t="s">
        <v>56</v>
      </c>
      <c r="E160" s="36" t="s">
        <v>287</v>
      </c>
    </row>
    <row r="161" spans="1:16" ht="12.75">
      <c r="A161" s="24" t="s">
        <v>48</v>
      </c>
      <c s="29" t="s">
        <v>288</v>
      </c>
      <c s="29" t="s">
        <v>289</v>
      </c>
      <c s="24" t="s">
        <v>50</v>
      </c>
      <c s="30" t="s">
        <v>290</v>
      </c>
      <c s="31" t="s">
        <v>131</v>
      </c>
      <c s="32">
        <v>37.446</v>
      </c>
      <c s="33">
        <v>0</v>
      </c>
      <c s="34">
        <f>ROUND(ROUND(H161,2)*ROUND(G161,3),2)</f>
      </c>
      <c r="O161">
        <f>(I161*21)/100</f>
      </c>
      <c t="s">
        <v>26</v>
      </c>
    </row>
    <row r="162" spans="1:5" ht="12.75">
      <c r="A162" s="35" t="s">
        <v>53</v>
      </c>
      <c r="E162" s="36" t="s">
        <v>291</v>
      </c>
    </row>
    <row r="163" spans="1:5" ht="12.75">
      <c r="A163" s="37" t="s">
        <v>55</v>
      </c>
      <c r="E163" s="38" t="s">
        <v>292</v>
      </c>
    </row>
    <row r="164" spans="1:5" ht="242.25">
      <c r="A164" t="s">
        <v>56</v>
      </c>
      <c r="E164" s="36" t="s">
        <v>293</v>
      </c>
    </row>
    <row r="165" spans="1:16" ht="12.75">
      <c r="A165" s="24" t="s">
        <v>48</v>
      </c>
      <c s="29" t="s">
        <v>294</v>
      </c>
      <c s="29" t="s">
        <v>295</v>
      </c>
      <c s="24" t="s">
        <v>50</v>
      </c>
      <c s="30" t="s">
        <v>296</v>
      </c>
      <c s="31" t="s">
        <v>228</v>
      </c>
      <c s="32">
        <v>6</v>
      </c>
      <c s="33">
        <v>0</v>
      </c>
      <c s="34">
        <f>ROUND(ROUND(H165,2)*ROUND(G165,3),2)</f>
      </c>
      <c r="O165">
        <f>(I165*21)/100</f>
      </c>
      <c t="s">
        <v>26</v>
      </c>
    </row>
    <row r="166" spans="1:5" ht="12.75">
      <c r="A166" s="35" t="s">
        <v>53</v>
      </c>
      <c r="E166" s="36" t="s">
        <v>50</v>
      </c>
    </row>
    <row r="167" spans="1:5" ht="63.75">
      <c r="A167" s="37" t="s">
        <v>55</v>
      </c>
      <c r="E167" s="38" t="s">
        <v>297</v>
      </c>
    </row>
    <row r="168" spans="1:5" ht="229.5">
      <c r="A168" t="s">
        <v>56</v>
      </c>
      <c r="E168" s="36" t="s">
        <v>298</v>
      </c>
    </row>
    <row r="169" spans="1:16" ht="12.75">
      <c r="A169" s="24" t="s">
        <v>48</v>
      </c>
      <c s="29" t="s">
        <v>299</v>
      </c>
      <c s="29" t="s">
        <v>300</v>
      </c>
      <c s="24" t="s">
        <v>50</v>
      </c>
      <c s="30" t="s">
        <v>301</v>
      </c>
      <c s="31" t="s">
        <v>131</v>
      </c>
      <c s="32">
        <v>18.643</v>
      </c>
      <c s="33">
        <v>0</v>
      </c>
      <c s="34">
        <f>ROUND(ROUND(H169,2)*ROUND(G169,3),2)</f>
      </c>
      <c r="O169">
        <f>(I169*21)/100</f>
      </c>
      <c t="s">
        <v>26</v>
      </c>
    </row>
    <row r="170" spans="1:5" ht="12.75">
      <c r="A170" s="35" t="s">
        <v>53</v>
      </c>
      <c r="E170" s="36" t="s">
        <v>50</v>
      </c>
    </row>
    <row r="171" spans="1:5" ht="89.25">
      <c r="A171" s="37" t="s">
        <v>55</v>
      </c>
      <c r="E171" s="38" t="s">
        <v>302</v>
      </c>
    </row>
    <row r="172" spans="1:5" ht="395.25">
      <c r="A172" t="s">
        <v>56</v>
      </c>
      <c r="E172" s="36" t="s">
        <v>268</v>
      </c>
    </row>
    <row r="173" spans="1:16" ht="12.75">
      <c r="A173" s="24" t="s">
        <v>48</v>
      </c>
      <c s="29" t="s">
        <v>303</v>
      </c>
      <c s="29" t="s">
        <v>304</v>
      </c>
      <c s="24" t="s">
        <v>50</v>
      </c>
      <c s="30" t="s">
        <v>305</v>
      </c>
      <c s="31" t="s">
        <v>131</v>
      </c>
      <c s="32">
        <v>7.464</v>
      </c>
      <c s="33">
        <v>0</v>
      </c>
      <c s="34">
        <f>ROUND(ROUND(H173,2)*ROUND(G173,3),2)</f>
      </c>
      <c r="O173">
        <f>(I173*21)/100</f>
      </c>
      <c t="s">
        <v>26</v>
      </c>
    </row>
    <row r="174" spans="1:5" ht="12.75">
      <c r="A174" s="35" t="s">
        <v>53</v>
      </c>
      <c r="E174" s="36" t="s">
        <v>50</v>
      </c>
    </row>
    <row r="175" spans="1:5" ht="63.75">
      <c r="A175" s="37" t="s">
        <v>55</v>
      </c>
      <c r="E175" s="38" t="s">
        <v>306</v>
      </c>
    </row>
    <row r="176" spans="1:5" ht="395.25">
      <c r="A176" t="s">
        <v>56</v>
      </c>
      <c r="E176" s="36" t="s">
        <v>268</v>
      </c>
    </row>
    <row r="177" spans="1:16" ht="12.75">
      <c r="A177" s="24" t="s">
        <v>48</v>
      </c>
      <c s="29" t="s">
        <v>307</v>
      </c>
      <c s="29" t="s">
        <v>308</v>
      </c>
      <c s="24" t="s">
        <v>50</v>
      </c>
      <c s="30" t="s">
        <v>309</v>
      </c>
      <c s="31" t="s">
        <v>131</v>
      </c>
      <c s="32">
        <v>23.125</v>
      </c>
      <c s="33">
        <v>0</v>
      </c>
      <c s="34">
        <f>ROUND(ROUND(H177,2)*ROUND(G177,3),2)</f>
      </c>
      <c r="O177">
        <f>(I177*21)/100</f>
      </c>
      <c t="s">
        <v>26</v>
      </c>
    </row>
    <row r="178" spans="1:5" ht="12.75">
      <c r="A178" s="35" t="s">
        <v>53</v>
      </c>
      <c r="E178" s="36" t="s">
        <v>50</v>
      </c>
    </row>
    <row r="179" spans="1:5" ht="12.75">
      <c r="A179" s="37" t="s">
        <v>55</v>
      </c>
      <c r="E179" s="38" t="s">
        <v>310</v>
      </c>
    </row>
    <row r="180" spans="1:5" ht="38.25">
      <c r="A180" t="s">
        <v>56</v>
      </c>
      <c r="E180" s="36" t="s">
        <v>311</v>
      </c>
    </row>
    <row r="181" spans="1:16" ht="12.75">
      <c r="A181" s="24" t="s">
        <v>48</v>
      </c>
      <c s="29" t="s">
        <v>312</v>
      </c>
      <c s="29" t="s">
        <v>313</v>
      </c>
      <c s="24" t="s">
        <v>50</v>
      </c>
      <c s="30" t="s">
        <v>314</v>
      </c>
      <c s="31" t="s">
        <v>131</v>
      </c>
      <c s="32">
        <v>14.304</v>
      </c>
      <c s="33">
        <v>0</v>
      </c>
      <c s="34">
        <f>ROUND(ROUND(H181,2)*ROUND(G181,3),2)</f>
      </c>
      <c r="O181">
        <f>(I181*21)/100</f>
      </c>
      <c t="s">
        <v>26</v>
      </c>
    </row>
    <row r="182" spans="1:5" ht="12.75">
      <c r="A182" s="35" t="s">
        <v>53</v>
      </c>
      <c r="E182" s="36" t="s">
        <v>50</v>
      </c>
    </row>
    <row r="183" spans="1:5" ht="63.75">
      <c r="A183" s="37" t="s">
        <v>55</v>
      </c>
      <c r="E183" s="38" t="s">
        <v>315</v>
      </c>
    </row>
    <row r="184" spans="1:5" ht="102">
      <c r="A184" t="s">
        <v>56</v>
      </c>
      <c r="E184" s="36" t="s">
        <v>316</v>
      </c>
    </row>
    <row r="185" spans="1:18" ht="12.75" customHeight="1">
      <c r="A185" s="6" t="s">
        <v>46</v>
      </c>
      <c s="6"/>
      <c s="43" t="s">
        <v>38</v>
      </c>
      <c s="6"/>
      <c s="27" t="s">
        <v>317</v>
      </c>
      <c s="6"/>
      <c s="6"/>
      <c s="6"/>
      <c s="44">
        <f>0+Q185</f>
      </c>
      <c r="O185">
        <f>0+R185</f>
      </c>
      <c r="Q185">
        <f>0+I186+I190+I194+I198+I202+I206+I210+I214+I218+I222+I226</f>
      </c>
      <c>
        <f>0+O186+O190+O194+O198+O202+O206+O210+O214+O218+O222+O226</f>
      </c>
    </row>
    <row r="186" spans="1:16" ht="12.75">
      <c r="A186" s="24" t="s">
        <v>48</v>
      </c>
      <c s="29" t="s">
        <v>318</v>
      </c>
      <c s="29" t="s">
        <v>319</v>
      </c>
      <c s="24" t="s">
        <v>50</v>
      </c>
      <c s="30" t="s">
        <v>320</v>
      </c>
      <c s="31" t="s">
        <v>169</v>
      </c>
      <c s="32">
        <v>55.5</v>
      </c>
      <c s="33">
        <v>0</v>
      </c>
      <c s="34">
        <f>ROUND(ROUND(H186,2)*ROUND(G186,3),2)</f>
      </c>
      <c r="O186">
        <f>(I186*21)/100</f>
      </c>
      <c t="s">
        <v>26</v>
      </c>
    </row>
    <row r="187" spans="1:5" ht="12.75">
      <c r="A187" s="35" t="s">
        <v>53</v>
      </c>
      <c r="E187" s="36" t="s">
        <v>50</v>
      </c>
    </row>
    <row r="188" spans="1:5" ht="38.25">
      <c r="A188" s="37" t="s">
        <v>55</v>
      </c>
      <c r="E188" s="38" t="s">
        <v>321</v>
      </c>
    </row>
    <row r="189" spans="1:5" ht="51">
      <c r="A189" t="s">
        <v>56</v>
      </c>
      <c r="E189" s="36" t="s">
        <v>322</v>
      </c>
    </row>
    <row r="190" spans="1:16" ht="12.75">
      <c r="A190" s="24" t="s">
        <v>48</v>
      </c>
      <c s="29" t="s">
        <v>323</v>
      </c>
      <c s="29" t="s">
        <v>324</v>
      </c>
      <c s="24" t="s">
        <v>50</v>
      </c>
      <c s="30" t="s">
        <v>325</v>
      </c>
      <c s="31" t="s">
        <v>169</v>
      </c>
      <c s="32">
        <v>15.075</v>
      </c>
      <c s="33">
        <v>0</v>
      </c>
      <c s="34">
        <f>ROUND(ROUND(H190,2)*ROUND(G190,3),2)</f>
      </c>
      <c r="O190">
        <f>(I190*21)/100</f>
      </c>
      <c t="s">
        <v>26</v>
      </c>
    </row>
    <row r="191" spans="1:5" ht="12.75">
      <c r="A191" s="35" t="s">
        <v>53</v>
      </c>
      <c r="E191" s="36" t="s">
        <v>50</v>
      </c>
    </row>
    <row r="192" spans="1:5" ht="38.25">
      <c r="A192" s="37" t="s">
        <v>55</v>
      </c>
      <c r="E192" s="38" t="s">
        <v>326</v>
      </c>
    </row>
    <row r="193" spans="1:5" ht="51">
      <c r="A193" t="s">
        <v>56</v>
      </c>
      <c r="E193" s="36" t="s">
        <v>322</v>
      </c>
    </row>
    <row r="194" spans="1:16" ht="12.75">
      <c r="A194" s="24" t="s">
        <v>48</v>
      </c>
      <c s="29" t="s">
        <v>327</v>
      </c>
      <c s="29" t="s">
        <v>328</v>
      </c>
      <c s="24" t="s">
        <v>50</v>
      </c>
      <c s="30" t="s">
        <v>329</v>
      </c>
      <c s="31" t="s">
        <v>169</v>
      </c>
      <c s="32">
        <v>312.964</v>
      </c>
      <c s="33">
        <v>0</v>
      </c>
      <c s="34">
        <f>ROUND(ROUND(H194,2)*ROUND(G194,3),2)</f>
      </c>
      <c r="O194">
        <f>(I194*21)/100</f>
      </c>
      <c t="s">
        <v>26</v>
      </c>
    </row>
    <row r="195" spans="1:5" ht="12.75">
      <c r="A195" s="35" t="s">
        <v>53</v>
      </c>
      <c r="E195" s="36" t="s">
        <v>50</v>
      </c>
    </row>
    <row r="196" spans="1:5" ht="25.5">
      <c r="A196" s="37" t="s">
        <v>55</v>
      </c>
      <c r="E196" s="38" t="s">
        <v>330</v>
      </c>
    </row>
    <row r="197" spans="1:5" ht="51">
      <c r="A197" t="s">
        <v>56</v>
      </c>
      <c r="E197" s="36" t="s">
        <v>331</v>
      </c>
    </row>
    <row r="198" spans="1:16" ht="12.75">
      <c r="A198" s="24" t="s">
        <v>48</v>
      </c>
      <c s="29" t="s">
        <v>332</v>
      </c>
      <c s="29" t="s">
        <v>333</v>
      </c>
      <c s="24" t="s">
        <v>50</v>
      </c>
      <c s="30" t="s">
        <v>334</v>
      </c>
      <c s="31" t="s">
        <v>169</v>
      </c>
      <c s="32">
        <v>859.868</v>
      </c>
      <c s="33">
        <v>0</v>
      </c>
      <c s="34">
        <f>ROUND(ROUND(H198,2)*ROUND(G198,3),2)</f>
      </c>
      <c r="O198">
        <f>(I198*21)/100</f>
      </c>
      <c t="s">
        <v>26</v>
      </c>
    </row>
    <row r="199" spans="1:5" ht="12.75">
      <c r="A199" s="35" t="s">
        <v>53</v>
      </c>
      <c r="E199" s="36" t="s">
        <v>50</v>
      </c>
    </row>
    <row r="200" spans="1:5" ht="63.75">
      <c r="A200" s="37" t="s">
        <v>55</v>
      </c>
      <c r="E200" s="38" t="s">
        <v>335</v>
      </c>
    </row>
    <row r="201" spans="1:5" ht="51">
      <c r="A201" t="s">
        <v>56</v>
      </c>
      <c r="E201" s="36" t="s">
        <v>336</v>
      </c>
    </row>
    <row r="202" spans="1:16" ht="12.75">
      <c r="A202" s="24" t="s">
        <v>48</v>
      </c>
      <c s="29" t="s">
        <v>337</v>
      </c>
      <c s="29" t="s">
        <v>338</v>
      </c>
      <c s="24" t="s">
        <v>50</v>
      </c>
      <c s="30" t="s">
        <v>339</v>
      </c>
      <c s="31" t="s">
        <v>169</v>
      </c>
      <c s="32">
        <v>420.93</v>
      </c>
      <c s="33">
        <v>0</v>
      </c>
      <c s="34">
        <f>ROUND(ROUND(H202,2)*ROUND(G202,3),2)</f>
      </c>
      <c r="O202">
        <f>(I202*21)/100</f>
      </c>
      <c t="s">
        <v>26</v>
      </c>
    </row>
    <row r="203" spans="1:5" ht="12.75">
      <c r="A203" s="35" t="s">
        <v>53</v>
      </c>
      <c r="E203" s="36" t="s">
        <v>50</v>
      </c>
    </row>
    <row r="204" spans="1:5" ht="25.5">
      <c r="A204" s="37" t="s">
        <v>55</v>
      </c>
      <c r="E204" s="38" t="s">
        <v>340</v>
      </c>
    </row>
    <row r="205" spans="1:5" ht="140.25">
      <c r="A205" t="s">
        <v>56</v>
      </c>
      <c r="E205" s="36" t="s">
        <v>341</v>
      </c>
    </row>
    <row r="206" spans="1:16" ht="12.75">
      <c r="A206" s="24" t="s">
        <v>48</v>
      </c>
      <c s="29" t="s">
        <v>342</v>
      </c>
      <c s="29" t="s">
        <v>343</v>
      </c>
      <c s="24" t="s">
        <v>50</v>
      </c>
      <c s="30" t="s">
        <v>344</v>
      </c>
      <c s="31" t="s">
        <v>169</v>
      </c>
      <c s="32">
        <v>420.93</v>
      </c>
      <c s="33">
        <v>0</v>
      </c>
      <c s="34">
        <f>ROUND(ROUND(H206,2)*ROUND(G206,3),2)</f>
      </c>
      <c r="O206">
        <f>(I206*21)/100</f>
      </c>
      <c t="s">
        <v>26</v>
      </c>
    </row>
    <row r="207" spans="1:5" ht="12.75">
      <c r="A207" s="35" t="s">
        <v>53</v>
      </c>
      <c r="E207" s="36" t="s">
        <v>50</v>
      </c>
    </row>
    <row r="208" spans="1:5" ht="25.5">
      <c r="A208" s="37" t="s">
        <v>55</v>
      </c>
      <c r="E208" s="38" t="s">
        <v>340</v>
      </c>
    </row>
    <row r="209" spans="1:5" ht="140.25">
      <c r="A209" t="s">
        <v>56</v>
      </c>
      <c r="E209" s="36" t="s">
        <v>341</v>
      </c>
    </row>
    <row r="210" spans="1:16" ht="12.75">
      <c r="A210" s="24" t="s">
        <v>48</v>
      </c>
      <c s="29" t="s">
        <v>345</v>
      </c>
      <c s="29" t="s">
        <v>346</v>
      </c>
      <c s="24" t="s">
        <v>50</v>
      </c>
      <c s="30" t="s">
        <v>347</v>
      </c>
      <c s="31" t="s">
        <v>169</v>
      </c>
      <c s="32">
        <v>312.964</v>
      </c>
      <c s="33">
        <v>0</v>
      </c>
      <c s="34">
        <f>ROUND(ROUND(H210,2)*ROUND(G210,3),2)</f>
      </c>
      <c r="O210">
        <f>(I210*21)/100</f>
      </c>
      <c t="s">
        <v>26</v>
      </c>
    </row>
    <row r="211" spans="1:5" ht="12.75">
      <c r="A211" s="35" t="s">
        <v>53</v>
      </c>
      <c r="E211" s="36" t="s">
        <v>50</v>
      </c>
    </row>
    <row r="212" spans="1:5" ht="25.5">
      <c r="A212" s="37" t="s">
        <v>55</v>
      </c>
      <c r="E212" s="38" t="s">
        <v>330</v>
      </c>
    </row>
    <row r="213" spans="1:5" ht="140.25">
      <c r="A213" t="s">
        <v>56</v>
      </c>
      <c r="E213" s="36" t="s">
        <v>341</v>
      </c>
    </row>
    <row r="214" spans="1:16" ht="12.75">
      <c r="A214" s="24" t="s">
        <v>48</v>
      </c>
      <c s="29" t="s">
        <v>348</v>
      </c>
      <c s="29" t="s">
        <v>349</v>
      </c>
      <c s="24" t="s">
        <v>50</v>
      </c>
      <c s="30" t="s">
        <v>350</v>
      </c>
      <c s="31" t="s">
        <v>169</v>
      </c>
      <c s="32">
        <v>127.401</v>
      </c>
      <c s="33">
        <v>0</v>
      </c>
      <c s="34">
        <f>ROUND(ROUND(H214,2)*ROUND(G214,3),2)</f>
      </c>
      <c r="O214">
        <f>(I214*21)/100</f>
      </c>
      <c t="s">
        <v>26</v>
      </c>
    </row>
    <row r="215" spans="1:5" ht="12.75">
      <c r="A215" s="35" t="s">
        <v>53</v>
      </c>
      <c r="E215" s="36" t="s">
        <v>50</v>
      </c>
    </row>
    <row r="216" spans="1:5" ht="25.5">
      <c r="A216" s="37" t="s">
        <v>55</v>
      </c>
      <c r="E216" s="38" t="s">
        <v>351</v>
      </c>
    </row>
    <row r="217" spans="1:5" ht="140.25">
      <c r="A217" t="s">
        <v>56</v>
      </c>
      <c r="E217" s="36" t="s">
        <v>341</v>
      </c>
    </row>
    <row r="218" spans="1:16" ht="12.75">
      <c r="A218" s="24" t="s">
        <v>48</v>
      </c>
      <c s="29" t="s">
        <v>352</v>
      </c>
      <c s="29" t="s">
        <v>353</v>
      </c>
      <c s="24" t="s">
        <v>50</v>
      </c>
      <c s="30" t="s">
        <v>354</v>
      </c>
      <c s="31" t="s">
        <v>169</v>
      </c>
      <c s="32">
        <v>127.401</v>
      </c>
      <c s="33">
        <v>0</v>
      </c>
      <c s="34">
        <f>ROUND(ROUND(H218,2)*ROUND(G218,3),2)</f>
      </c>
      <c r="O218">
        <f>(I218*21)/100</f>
      </c>
      <c t="s">
        <v>26</v>
      </c>
    </row>
    <row r="219" spans="1:5" ht="12.75">
      <c r="A219" s="35" t="s">
        <v>53</v>
      </c>
      <c r="E219" s="36" t="s">
        <v>50</v>
      </c>
    </row>
    <row r="220" spans="1:5" ht="25.5">
      <c r="A220" s="37" t="s">
        <v>55</v>
      </c>
      <c r="E220" s="38" t="s">
        <v>351</v>
      </c>
    </row>
    <row r="221" spans="1:5" ht="25.5">
      <c r="A221" t="s">
        <v>56</v>
      </c>
      <c r="E221" s="36" t="s">
        <v>355</v>
      </c>
    </row>
    <row r="222" spans="1:16" ht="12.75">
      <c r="A222" s="24" t="s">
        <v>48</v>
      </c>
      <c s="29" t="s">
        <v>356</v>
      </c>
      <c s="29" t="s">
        <v>357</v>
      </c>
      <c s="24" t="s">
        <v>50</v>
      </c>
      <c s="30" t="s">
        <v>358</v>
      </c>
      <c s="31" t="s">
        <v>169</v>
      </c>
      <c s="32">
        <v>18.02</v>
      </c>
      <c s="33">
        <v>0</v>
      </c>
      <c s="34">
        <f>ROUND(ROUND(H222,2)*ROUND(G222,3),2)</f>
      </c>
      <c r="O222">
        <f>(I222*21)/100</f>
      </c>
      <c t="s">
        <v>26</v>
      </c>
    </row>
    <row r="223" spans="1:5" ht="12.75">
      <c r="A223" s="35" t="s">
        <v>53</v>
      </c>
      <c r="E223" s="36" t="s">
        <v>50</v>
      </c>
    </row>
    <row r="224" spans="1:5" ht="25.5">
      <c r="A224" s="37" t="s">
        <v>55</v>
      </c>
      <c r="E224" s="38" t="s">
        <v>359</v>
      </c>
    </row>
    <row r="225" spans="1:5" ht="153">
      <c r="A225" t="s">
        <v>56</v>
      </c>
      <c r="E225" s="36" t="s">
        <v>360</v>
      </c>
    </row>
    <row r="226" spans="1:16" ht="12.75">
      <c r="A226" s="24" t="s">
        <v>48</v>
      </c>
      <c s="29" t="s">
        <v>361</v>
      </c>
      <c s="29" t="s">
        <v>362</v>
      </c>
      <c s="24" t="s">
        <v>50</v>
      </c>
      <c s="30" t="s">
        <v>363</v>
      </c>
      <c s="31" t="s">
        <v>139</v>
      </c>
      <c s="32">
        <v>21.1</v>
      </c>
      <c s="33">
        <v>0</v>
      </c>
      <c s="34">
        <f>ROUND(ROUND(H226,2)*ROUND(G226,3),2)</f>
      </c>
      <c r="O226">
        <f>(I226*21)/100</f>
      </c>
      <c t="s">
        <v>26</v>
      </c>
    </row>
    <row r="227" spans="1:5" ht="12.75">
      <c r="A227" s="35" t="s">
        <v>53</v>
      </c>
      <c r="E227" s="36" t="s">
        <v>50</v>
      </c>
    </row>
    <row r="228" spans="1:5" ht="12.75">
      <c r="A228" s="37" t="s">
        <v>55</v>
      </c>
      <c r="E228" s="38" t="s">
        <v>364</v>
      </c>
    </row>
    <row r="229" spans="1:5" ht="38.25">
      <c r="A229" t="s">
        <v>56</v>
      </c>
      <c r="E229" s="36" t="s">
        <v>365</v>
      </c>
    </row>
    <row r="230" spans="1:18" ht="12.75" customHeight="1">
      <c r="A230" s="6" t="s">
        <v>46</v>
      </c>
      <c s="6"/>
      <c s="43" t="s">
        <v>86</v>
      </c>
      <c s="6"/>
      <c s="27" t="s">
        <v>366</v>
      </c>
      <c s="6"/>
      <c s="6"/>
      <c s="6"/>
      <c s="44">
        <f>0+Q230</f>
      </c>
      <c r="O230">
        <f>0+R230</f>
      </c>
      <c r="Q230">
        <f>0+I231+I235+I239+I243+I247</f>
      </c>
      <c>
        <f>0+O231+O235+O239+O243+O247</f>
      </c>
    </row>
    <row r="231" spans="1:16" ht="25.5">
      <c r="A231" s="24" t="s">
        <v>48</v>
      </c>
      <c s="29" t="s">
        <v>367</v>
      </c>
      <c s="29" t="s">
        <v>368</v>
      </c>
      <c s="24" t="s">
        <v>50</v>
      </c>
      <c s="30" t="s">
        <v>369</v>
      </c>
      <c s="31" t="s">
        <v>169</v>
      </c>
      <c s="32">
        <v>229.365</v>
      </c>
      <c s="33">
        <v>0</v>
      </c>
      <c s="34">
        <f>ROUND(ROUND(H231,2)*ROUND(G231,3),2)</f>
      </c>
      <c r="O231">
        <f>(I231*21)/100</f>
      </c>
      <c t="s">
        <v>26</v>
      </c>
    </row>
    <row r="232" spans="1:5" ht="12.75">
      <c r="A232" s="35" t="s">
        <v>53</v>
      </c>
      <c r="E232" s="36" t="s">
        <v>50</v>
      </c>
    </row>
    <row r="233" spans="1:5" ht="89.25">
      <c r="A233" s="37" t="s">
        <v>55</v>
      </c>
      <c r="E233" s="38" t="s">
        <v>370</v>
      </c>
    </row>
    <row r="234" spans="1:5" ht="216.75">
      <c r="A234" t="s">
        <v>56</v>
      </c>
      <c r="E234" s="36" t="s">
        <v>371</v>
      </c>
    </row>
    <row r="235" spans="1:16" ht="12.75">
      <c r="A235" s="24" t="s">
        <v>48</v>
      </c>
      <c s="29" t="s">
        <v>372</v>
      </c>
      <c s="29" t="s">
        <v>373</v>
      </c>
      <c s="24" t="s">
        <v>50</v>
      </c>
      <c s="30" t="s">
        <v>374</v>
      </c>
      <c s="31" t="s">
        <v>169</v>
      </c>
      <c s="32">
        <v>81.625</v>
      </c>
      <c s="33">
        <v>0</v>
      </c>
      <c s="34">
        <f>ROUND(ROUND(H235,2)*ROUND(G235,3),2)</f>
      </c>
      <c r="O235">
        <f>(I235*21)/100</f>
      </c>
      <c t="s">
        <v>26</v>
      </c>
    </row>
    <row r="236" spans="1:5" ht="12.75">
      <c r="A236" s="35" t="s">
        <v>53</v>
      </c>
      <c r="E236" s="36" t="s">
        <v>50</v>
      </c>
    </row>
    <row r="237" spans="1:5" ht="38.25">
      <c r="A237" s="37" t="s">
        <v>55</v>
      </c>
      <c r="E237" s="38" t="s">
        <v>375</v>
      </c>
    </row>
    <row r="238" spans="1:5" ht="38.25">
      <c r="A238" t="s">
        <v>56</v>
      </c>
      <c r="E238" s="36" t="s">
        <v>376</v>
      </c>
    </row>
    <row r="239" spans="1:16" ht="12.75">
      <c r="A239" s="24" t="s">
        <v>48</v>
      </c>
      <c s="29" t="s">
        <v>377</v>
      </c>
      <c s="29" t="s">
        <v>378</v>
      </c>
      <c s="24" t="s">
        <v>40</v>
      </c>
      <c s="30" t="s">
        <v>379</v>
      </c>
      <c s="31" t="s">
        <v>169</v>
      </c>
      <c s="32">
        <v>27.275</v>
      </c>
      <c s="33">
        <v>0</v>
      </c>
      <c s="34">
        <f>ROUND(ROUND(H239,2)*ROUND(G239,3),2)</f>
      </c>
      <c r="O239">
        <f>(I239*21)/100</f>
      </c>
      <c t="s">
        <v>26</v>
      </c>
    </row>
    <row r="240" spans="1:5" ht="12.75">
      <c r="A240" s="35" t="s">
        <v>53</v>
      </c>
      <c r="E240" s="36" t="s">
        <v>380</v>
      </c>
    </row>
    <row r="241" spans="1:5" ht="38.25">
      <c r="A241" s="37" t="s">
        <v>55</v>
      </c>
      <c r="E241" s="38" t="s">
        <v>381</v>
      </c>
    </row>
    <row r="242" spans="1:5" ht="38.25">
      <c r="A242" t="s">
        <v>56</v>
      </c>
      <c r="E242" s="36" t="s">
        <v>376</v>
      </c>
    </row>
    <row r="243" spans="1:16" ht="12.75">
      <c r="A243" s="24" t="s">
        <v>48</v>
      </c>
      <c s="29" t="s">
        <v>382</v>
      </c>
      <c s="29" t="s">
        <v>378</v>
      </c>
      <c s="24" t="s">
        <v>90</v>
      </c>
      <c s="30" t="s">
        <v>379</v>
      </c>
      <c s="31" t="s">
        <v>169</v>
      </c>
      <c s="32">
        <v>44.865</v>
      </c>
      <c s="33">
        <v>0</v>
      </c>
      <c s="34">
        <f>ROUND(ROUND(H243,2)*ROUND(G243,3),2)</f>
      </c>
      <c r="O243">
        <f>(I243*21)/100</f>
      </c>
      <c t="s">
        <v>26</v>
      </c>
    </row>
    <row r="244" spans="1:5" ht="12.75">
      <c r="A244" s="35" t="s">
        <v>53</v>
      </c>
      <c r="E244" s="36" t="s">
        <v>383</v>
      </c>
    </row>
    <row r="245" spans="1:5" ht="51">
      <c r="A245" s="37" t="s">
        <v>55</v>
      </c>
      <c r="E245" s="38" t="s">
        <v>384</v>
      </c>
    </row>
    <row r="246" spans="1:5" ht="38.25">
      <c r="A246" t="s">
        <v>56</v>
      </c>
      <c r="E246" s="36" t="s">
        <v>376</v>
      </c>
    </row>
    <row r="247" spans="1:16" ht="12.75">
      <c r="A247" s="24" t="s">
        <v>48</v>
      </c>
      <c s="29" t="s">
        <v>385</v>
      </c>
      <c s="29" t="s">
        <v>386</v>
      </c>
      <c s="24" t="s">
        <v>50</v>
      </c>
      <c s="30" t="s">
        <v>387</v>
      </c>
      <c s="31" t="s">
        <v>169</v>
      </c>
      <c s="32">
        <v>31.575</v>
      </c>
      <c s="33">
        <v>0</v>
      </c>
      <c s="34">
        <f>ROUND(ROUND(H247,2)*ROUND(G247,3),2)</f>
      </c>
      <c r="O247">
        <f>(I247*21)/100</f>
      </c>
      <c t="s">
        <v>26</v>
      </c>
    </row>
    <row r="248" spans="1:5" ht="12.75">
      <c r="A248" s="35" t="s">
        <v>53</v>
      </c>
      <c r="E248" s="36" t="s">
        <v>50</v>
      </c>
    </row>
    <row r="249" spans="1:5" ht="51">
      <c r="A249" s="37" t="s">
        <v>55</v>
      </c>
      <c r="E249" s="38" t="s">
        <v>388</v>
      </c>
    </row>
    <row r="250" spans="1:5" ht="51">
      <c r="A250" t="s">
        <v>56</v>
      </c>
      <c r="E250" s="36" t="s">
        <v>389</v>
      </c>
    </row>
    <row r="251" spans="1:18" ht="12.75" customHeight="1">
      <c r="A251" s="6" t="s">
        <v>46</v>
      </c>
      <c s="6"/>
      <c s="43" t="s">
        <v>90</v>
      </c>
      <c s="6"/>
      <c s="27" t="s">
        <v>390</v>
      </c>
      <c s="6"/>
      <c s="6"/>
      <c s="6"/>
      <c s="44">
        <f>0+Q251</f>
      </c>
      <c r="O251">
        <f>0+R251</f>
      </c>
      <c r="Q251">
        <f>0+I252+I256</f>
      </c>
      <c>
        <f>0+O252+O256</f>
      </c>
    </row>
    <row r="252" spans="1:16" ht="12.75">
      <c r="A252" s="24" t="s">
        <v>48</v>
      </c>
      <c s="29" t="s">
        <v>391</v>
      </c>
      <c s="29" t="s">
        <v>392</v>
      </c>
      <c s="24" t="s">
        <v>50</v>
      </c>
      <c s="30" t="s">
        <v>393</v>
      </c>
      <c s="31" t="s">
        <v>139</v>
      </c>
      <c s="32">
        <v>3.2</v>
      </c>
      <c s="33">
        <v>0</v>
      </c>
      <c s="34">
        <f>ROUND(ROUND(H252,2)*ROUND(G252,3),2)</f>
      </c>
      <c r="O252">
        <f>(I252*21)/100</f>
      </c>
      <c t="s">
        <v>26</v>
      </c>
    </row>
    <row r="253" spans="1:5" ht="12.75">
      <c r="A253" s="35" t="s">
        <v>53</v>
      </c>
      <c r="E253" s="36" t="s">
        <v>50</v>
      </c>
    </row>
    <row r="254" spans="1:5" ht="12.75">
      <c r="A254" s="37" t="s">
        <v>55</v>
      </c>
      <c r="E254" s="38" t="s">
        <v>394</v>
      </c>
    </row>
    <row r="255" spans="1:5" ht="178.5">
      <c r="A255" t="s">
        <v>56</v>
      </c>
      <c r="E255" s="36" t="s">
        <v>395</v>
      </c>
    </row>
    <row r="256" spans="1:16" ht="12.75">
      <c r="A256" s="24" t="s">
        <v>48</v>
      </c>
      <c s="29" t="s">
        <v>396</v>
      </c>
      <c s="29" t="s">
        <v>397</v>
      </c>
      <c s="24" t="s">
        <v>50</v>
      </c>
      <c s="30" t="s">
        <v>398</v>
      </c>
      <c s="31" t="s">
        <v>139</v>
      </c>
      <c s="32">
        <v>4.5</v>
      </c>
      <c s="33">
        <v>0</v>
      </c>
      <c s="34">
        <f>ROUND(ROUND(H256,2)*ROUND(G256,3),2)</f>
      </c>
      <c r="O256">
        <f>(I256*21)/100</f>
      </c>
      <c t="s">
        <v>26</v>
      </c>
    </row>
    <row r="257" spans="1:5" ht="12.75">
      <c r="A257" s="35" t="s">
        <v>53</v>
      </c>
      <c r="E257" s="36" t="s">
        <v>50</v>
      </c>
    </row>
    <row r="258" spans="1:5" ht="12.75">
      <c r="A258" s="37" t="s">
        <v>55</v>
      </c>
      <c r="E258" s="38" t="s">
        <v>399</v>
      </c>
    </row>
    <row r="259" spans="1:5" ht="178.5">
      <c r="A259" t="s">
        <v>56</v>
      </c>
      <c r="E259" s="36" t="s">
        <v>395</v>
      </c>
    </row>
    <row r="260" spans="1:18" ht="12.75" customHeight="1">
      <c r="A260" s="6" t="s">
        <v>46</v>
      </c>
      <c s="6"/>
      <c s="43" t="s">
        <v>43</v>
      </c>
      <c s="6"/>
      <c s="27" t="s">
        <v>400</v>
      </c>
      <c s="6"/>
      <c s="6"/>
      <c s="6"/>
      <c s="44">
        <f>0+Q260</f>
      </c>
      <c r="O260">
        <f>0+R260</f>
      </c>
      <c r="Q260">
        <f>0+I261+I265+I269+I273+I277+I281+I285+I289+I293+I297+I301+I305+I309+I313+I317+I321+I325+I329</f>
      </c>
      <c>
        <f>0+O261+O265+O269+O273+O277+O281+O285+O289+O293+O297+O301+O305+O309+O313+O317+O321+O325+O329</f>
      </c>
    </row>
    <row r="261" spans="1:16" ht="12.75">
      <c r="A261" s="24" t="s">
        <v>48</v>
      </c>
      <c s="29" t="s">
        <v>401</v>
      </c>
      <c s="29" t="s">
        <v>402</v>
      </c>
      <c s="24" t="s">
        <v>50</v>
      </c>
      <c s="30" t="s">
        <v>403</v>
      </c>
      <c s="31" t="s">
        <v>139</v>
      </c>
      <c s="32">
        <v>7.3</v>
      </c>
      <c s="33">
        <v>0</v>
      </c>
      <c s="34">
        <f>ROUND(ROUND(H261,2)*ROUND(G261,3),2)</f>
      </c>
      <c r="O261">
        <f>(I261*21)/100</f>
      </c>
      <c t="s">
        <v>26</v>
      </c>
    </row>
    <row r="262" spans="1:5" ht="12.75">
      <c r="A262" s="35" t="s">
        <v>53</v>
      </c>
      <c r="E262" s="36" t="s">
        <v>50</v>
      </c>
    </row>
    <row r="263" spans="1:5" ht="12.75">
      <c r="A263" s="37" t="s">
        <v>55</v>
      </c>
      <c r="E263" s="38" t="s">
        <v>404</v>
      </c>
    </row>
    <row r="264" spans="1:5" ht="63.75">
      <c r="A264" t="s">
        <v>56</v>
      </c>
      <c r="E264" s="36" t="s">
        <v>405</v>
      </c>
    </row>
    <row r="265" spans="1:16" ht="12.75">
      <c r="A265" s="24" t="s">
        <v>48</v>
      </c>
      <c s="29" t="s">
        <v>406</v>
      </c>
      <c s="29" t="s">
        <v>407</v>
      </c>
      <c s="24" t="s">
        <v>50</v>
      </c>
      <c s="30" t="s">
        <v>408</v>
      </c>
      <c s="31" t="s">
        <v>139</v>
      </c>
      <c s="32">
        <v>42.1</v>
      </c>
      <c s="33">
        <v>0</v>
      </c>
      <c s="34">
        <f>ROUND(ROUND(H265,2)*ROUND(G265,3),2)</f>
      </c>
      <c r="O265">
        <f>(I265*21)/100</f>
      </c>
      <c t="s">
        <v>26</v>
      </c>
    </row>
    <row r="266" spans="1:5" ht="12.75">
      <c r="A266" s="35" t="s">
        <v>53</v>
      </c>
      <c r="E266" s="36" t="s">
        <v>50</v>
      </c>
    </row>
    <row r="267" spans="1:5" ht="12.75">
      <c r="A267" s="37" t="s">
        <v>55</v>
      </c>
      <c r="E267" s="38" t="s">
        <v>409</v>
      </c>
    </row>
    <row r="268" spans="1:5" ht="76.5">
      <c r="A268" t="s">
        <v>56</v>
      </c>
      <c r="E268" s="36" t="s">
        <v>410</v>
      </c>
    </row>
    <row r="269" spans="1:16" ht="12.75">
      <c r="A269" s="24" t="s">
        <v>48</v>
      </c>
      <c s="29" t="s">
        <v>411</v>
      </c>
      <c s="29" t="s">
        <v>412</v>
      </c>
      <c s="24" t="s">
        <v>50</v>
      </c>
      <c s="30" t="s">
        <v>413</v>
      </c>
      <c s="31" t="s">
        <v>139</v>
      </c>
      <c s="32">
        <v>25.9</v>
      </c>
      <c s="33">
        <v>0</v>
      </c>
      <c s="34">
        <f>ROUND(ROUND(H269,2)*ROUND(G269,3),2)</f>
      </c>
      <c r="O269">
        <f>(I269*21)/100</f>
      </c>
      <c t="s">
        <v>26</v>
      </c>
    </row>
    <row r="270" spans="1:5" ht="12.75">
      <c r="A270" s="35" t="s">
        <v>53</v>
      </c>
      <c r="E270" s="36" t="s">
        <v>414</v>
      </c>
    </row>
    <row r="271" spans="1:5" ht="12.75">
      <c r="A271" s="37" t="s">
        <v>55</v>
      </c>
      <c r="E271" s="38" t="s">
        <v>415</v>
      </c>
    </row>
    <row r="272" spans="1:5" ht="38.25">
      <c r="A272" t="s">
        <v>56</v>
      </c>
      <c r="E272" s="36" t="s">
        <v>416</v>
      </c>
    </row>
    <row r="273" spans="1:16" ht="12.75">
      <c r="A273" s="24" t="s">
        <v>48</v>
      </c>
      <c s="29" t="s">
        <v>417</v>
      </c>
      <c s="29" t="s">
        <v>418</v>
      </c>
      <c s="24" t="s">
        <v>50</v>
      </c>
      <c s="30" t="s">
        <v>419</v>
      </c>
      <c s="31" t="s">
        <v>228</v>
      </c>
      <c s="32">
        <v>2</v>
      </c>
      <c s="33">
        <v>0</v>
      </c>
      <c s="34">
        <f>ROUND(ROUND(H273,2)*ROUND(G273,3),2)</f>
      </c>
      <c r="O273">
        <f>(I273*21)/100</f>
      </c>
      <c t="s">
        <v>26</v>
      </c>
    </row>
    <row r="274" spans="1:5" ht="12.75">
      <c r="A274" s="35" t="s">
        <v>53</v>
      </c>
      <c r="E274" s="36" t="s">
        <v>50</v>
      </c>
    </row>
    <row r="275" spans="1:5" ht="12.75">
      <c r="A275" s="37" t="s">
        <v>55</v>
      </c>
      <c r="E275" s="38" t="s">
        <v>50</v>
      </c>
    </row>
    <row r="276" spans="1:5" ht="38.25">
      <c r="A276" t="s">
        <v>56</v>
      </c>
      <c r="E276" s="36" t="s">
        <v>420</v>
      </c>
    </row>
    <row r="277" spans="1:16" ht="12.75">
      <c r="A277" s="24" t="s">
        <v>48</v>
      </c>
      <c s="29" t="s">
        <v>421</v>
      </c>
      <c s="29" t="s">
        <v>422</v>
      </c>
      <c s="24" t="s">
        <v>50</v>
      </c>
      <c s="30" t="s">
        <v>423</v>
      </c>
      <c s="31" t="s">
        <v>228</v>
      </c>
      <c s="32">
        <v>6</v>
      </c>
      <c s="33">
        <v>0</v>
      </c>
      <c s="34">
        <f>ROUND(ROUND(H277,2)*ROUND(G277,3),2)</f>
      </c>
      <c r="O277">
        <f>(I277*21)/100</f>
      </c>
      <c t="s">
        <v>26</v>
      </c>
    </row>
    <row r="278" spans="1:5" ht="12.75">
      <c r="A278" s="35" t="s">
        <v>53</v>
      </c>
      <c r="E278" s="36" t="s">
        <v>50</v>
      </c>
    </row>
    <row r="279" spans="1:5" ht="25.5">
      <c r="A279" s="37" t="s">
        <v>55</v>
      </c>
      <c r="E279" s="38" t="s">
        <v>424</v>
      </c>
    </row>
    <row r="280" spans="1:5" ht="38.25">
      <c r="A280" t="s">
        <v>56</v>
      </c>
      <c r="E280" s="36" t="s">
        <v>425</v>
      </c>
    </row>
    <row r="281" spans="1:16" ht="12.75">
      <c r="A281" s="24" t="s">
        <v>48</v>
      </c>
      <c s="29" t="s">
        <v>426</v>
      </c>
      <c s="29" t="s">
        <v>427</v>
      </c>
      <c s="24" t="s">
        <v>50</v>
      </c>
      <c s="30" t="s">
        <v>428</v>
      </c>
      <c s="31" t="s">
        <v>139</v>
      </c>
      <c s="32">
        <v>25.938</v>
      </c>
      <c s="33">
        <v>0</v>
      </c>
      <c s="34">
        <f>ROUND(ROUND(H281,2)*ROUND(G281,3),2)</f>
      </c>
      <c r="O281">
        <f>(I281*21)/100</f>
      </c>
      <c t="s">
        <v>26</v>
      </c>
    </row>
    <row r="282" spans="1:5" ht="12.75">
      <c r="A282" s="35" t="s">
        <v>53</v>
      </c>
      <c r="E282" s="36" t="s">
        <v>50</v>
      </c>
    </row>
    <row r="283" spans="1:5" ht="63.75">
      <c r="A283" s="37" t="s">
        <v>55</v>
      </c>
      <c r="E283" s="38" t="s">
        <v>429</v>
      </c>
    </row>
    <row r="284" spans="1:5" ht="38.25">
      <c r="A284" t="s">
        <v>56</v>
      </c>
      <c r="E284" s="36" t="s">
        <v>430</v>
      </c>
    </row>
    <row r="285" spans="1:16" ht="12.75">
      <c r="A285" s="24" t="s">
        <v>48</v>
      </c>
      <c s="29" t="s">
        <v>431</v>
      </c>
      <c s="29" t="s">
        <v>432</v>
      </c>
      <c s="24" t="s">
        <v>50</v>
      </c>
      <c s="30" t="s">
        <v>433</v>
      </c>
      <c s="31" t="s">
        <v>139</v>
      </c>
      <c s="32">
        <v>65.64</v>
      </c>
      <c s="33">
        <v>0</v>
      </c>
      <c s="34">
        <f>ROUND(ROUND(H285,2)*ROUND(G285,3),2)</f>
      </c>
      <c r="O285">
        <f>(I285*21)/100</f>
      </c>
      <c t="s">
        <v>26</v>
      </c>
    </row>
    <row r="286" spans="1:5" ht="12.75">
      <c r="A286" s="35" t="s">
        <v>53</v>
      </c>
      <c r="E286" s="36" t="s">
        <v>50</v>
      </c>
    </row>
    <row r="287" spans="1:5" ht="25.5">
      <c r="A287" s="37" t="s">
        <v>55</v>
      </c>
      <c r="E287" s="38" t="s">
        <v>434</v>
      </c>
    </row>
    <row r="288" spans="1:5" ht="38.25">
      <c r="A288" t="s">
        <v>56</v>
      </c>
      <c r="E288" s="36" t="s">
        <v>430</v>
      </c>
    </row>
    <row r="289" spans="1:16" ht="12.75">
      <c r="A289" s="24" t="s">
        <v>48</v>
      </c>
      <c s="29" t="s">
        <v>435</v>
      </c>
      <c s="29" t="s">
        <v>436</v>
      </c>
      <c s="24" t="s">
        <v>50</v>
      </c>
      <c s="30" t="s">
        <v>437</v>
      </c>
      <c s="31" t="s">
        <v>228</v>
      </c>
      <c s="32">
        <v>1</v>
      </c>
      <c s="33">
        <v>0</v>
      </c>
      <c s="34">
        <f>ROUND(ROUND(H289,2)*ROUND(G289,3),2)</f>
      </c>
      <c r="O289">
        <f>(I289*21)/100</f>
      </c>
      <c t="s">
        <v>26</v>
      </c>
    </row>
    <row r="290" spans="1:5" ht="12.75">
      <c r="A290" s="35" t="s">
        <v>53</v>
      </c>
      <c r="E290" s="36" t="s">
        <v>438</v>
      </c>
    </row>
    <row r="291" spans="1:5" ht="12.75">
      <c r="A291" s="37" t="s">
        <v>55</v>
      </c>
      <c r="E291" s="38" t="s">
        <v>439</v>
      </c>
    </row>
    <row r="292" spans="1:5" ht="409.5">
      <c r="A292" t="s">
        <v>56</v>
      </c>
      <c r="E292" s="36" t="s">
        <v>440</v>
      </c>
    </row>
    <row r="293" spans="1:16" ht="12.75">
      <c r="A293" s="24" t="s">
        <v>48</v>
      </c>
      <c s="29" t="s">
        <v>441</v>
      </c>
      <c s="29" t="s">
        <v>442</v>
      </c>
      <c s="24" t="s">
        <v>50</v>
      </c>
      <c s="30" t="s">
        <v>443</v>
      </c>
      <c s="31" t="s">
        <v>139</v>
      </c>
      <c s="32">
        <v>42.2</v>
      </c>
      <c s="33">
        <v>0</v>
      </c>
      <c s="34">
        <f>ROUND(ROUND(H293,2)*ROUND(G293,3),2)</f>
      </c>
      <c r="O293">
        <f>(I293*21)/100</f>
      </c>
      <c t="s">
        <v>26</v>
      </c>
    </row>
    <row r="294" spans="1:5" ht="12.75">
      <c r="A294" s="35" t="s">
        <v>53</v>
      </c>
      <c r="E294" s="36" t="s">
        <v>50</v>
      </c>
    </row>
    <row r="295" spans="1:5" ht="63.75">
      <c r="A295" s="37" t="s">
        <v>55</v>
      </c>
      <c r="E295" s="38" t="s">
        <v>444</v>
      </c>
    </row>
    <row r="296" spans="1:5" ht="25.5">
      <c r="A296" t="s">
        <v>56</v>
      </c>
      <c r="E296" s="36" t="s">
        <v>445</v>
      </c>
    </row>
    <row r="297" spans="1:16" ht="12.75">
      <c r="A297" s="24" t="s">
        <v>48</v>
      </c>
      <c s="29" t="s">
        <v>446</v>
      </c>
      <c s="29" t="s">
        <v>447</v>
      </c>
      <c s="24" t="s">
        <v>50</v>
      </c>
      <c s="30" t="s">
        <v>448</v>
      </c>
      <c s="31" t="s">
        <v>139</v>
      </c>
      <c s="32">
        <v>42.1</v>
      </c>
      <c s="33">
        <v>0</v>
      </c>
      <c s="34">
        <f>ROUND(ROUND(H297,2)*ROUND(G297,3),2)</f>
      </c>
      <c r="O297">
        <f>(I297*21)/100</f>
      </c>
      <c t="s">
        <v>26</v>
      </c>
    </row>
    <row r="298" spans="1:5" ht="12.75">
      <c r="A298" s="35" t="s">
        <v>53</v>
      </c>
      <c r="E298" s="36" t="s">
        <v>50</v>
      </c>
    </row>
    <row r="299" spans="1:5" ht="12.75">
      <c r="A299" s="37" t="s">
        <v>55</v>
      </c>
      <c r="E299" s="38" t="s">
        <v>449</v>
      </c>
    </row>
    <row r="300" spans="1:5" ht="38.25">
      <c r="A300" t="s">
        <v>56</v>
      </c>
      <c r="E300" s="36" t="s">
        <v>450</v>
      </c>
    </row>
    <row r="301" spans="1:16" ht="12.75">
      <c r="A301" s="24" t="s">
        <v>48</v>
      </c>
      <c s="29" t="s">
        <v>451</v>
      </c>
      <c s="29" t="s">
        <v>452</v>
      </c>
      <c s="24" t="s">
        <v>50</v>
      </c>
      <c s="30" t="s">
        <v>453</v>
      </c>
      <c s="31" t="s">
        <v>139</v>
      </c>
      <c s="32">
        <v>10.85</v>
      </c>
      <c s="33">
        <v>0</v>
      </c>
      <c s="34">
        <f>ROUND(ROUND(H301,2)*ROUND(G301,3),2)</f>
      </c>
      <c r="O301">
        <f>(I301*21)/100</f>
      </c>
      <c t="s">
        <v>26</v>
      </c>
    </row>
    <row r="302" spans="1:5" ht="12.75">
      <c r="A302" s="35" t="s">
        <v>53</v>
      </c>
      <c r="E302" s="36" t="s">
        <v>50</v>
      </c>
    </row>
    <row r="303" spans="1:5" ht="12.75">
      <c r="A303" s="37" t="s">
        <v>55</v>
      </c>
      <c r="E303" s="38" t="s">
        <v>454</v>
      </c>
    </row>
    <row r="304" spans="1:5" ht="280.5">
      <c r="A304" t="s">
        <v>56</v>
      </c>
      <c r="E304" s="36" t="s">
        <v>455</v>
      </c>
    </row>
    <row r="305" spans="1:16" ht="12.75">
      <c r="A305" s="24" t="s">
        <v>48</v>
      </c>
      <c s="29" t="s">
        <v>456</v>
      </c>
      <c s="29" t="s">
        <v>457</v>
      </c>
      <c s="24" t="s">
        <v>50</v>
      </c>
      <c s="30" t="s">
        <v>458</v>
      </c>
      <c s="31" t="s">
        <v>139</v>
      </c>
      <c s="32">
        <v>10.85</v>
      </c>
      <c s="33">
        <v>0</v>
      </c>
      <c s="34">
        <f>ROUND(ROUND(H305,2)*ROUND(G305,3),2)</f>
      </c>
      <c r="O305">
        <f>(I305*21)/100</f>
      </c>
      <c t="s">
        <v>26</v>
      </c>
    </row>
    <row r="306" spans="1:5" ht="12.75">
      <c r="A306" s="35" t="s">
        <v>53</v>
      </c>
      <c r="E306" s="36" t="s">
        <v>50</v>
      </c>
    </row>
    <row r="307" spans="1:5" ht="12.75">
      <c r="A307" s="37" t="s">
        <v>55</v>
      </c>
      <c r="E307" s="38" t="s">
        <v>454</v>
      </c>
    </row>
    <row r="308" spans="1:5" ht="280.5">
      <c r="A308" t="s">
        <v>56</v>
      </c>
      <c r="E308" s="36" t="s">
        <v>455</v>
      </c>
    </row>
    <row r="309" spans="1:16" ht="12.75">
      <c r="A309" s="24" t="s">
        <v>48</v>
      </c>
      <c s="29" t="s">
        <v>459</v>
      </c>
      <c s="29" t="s">
        <v>460</v>
      </c>
      <c s="24" t="s">
        <v>50</v>
      </c>
      <c s="30" t="s">
        <v>461</v>
      </c>
      <c s="31" t="s">
        <v>228</v>
      </c>
      <c s="32">
        <v>4</v>
      </c>
      <c s="33">
        <v>0</v>
      </c>
      <c s="34">
        <f>ROUND(ROUND(H309,2)*ROUND(G309,3),2)</f>
      </c>
      <c r="O309">
        <f>(I309*21)/100</f>
      </c>
      <c t="s">
        <v>26</v>
      </c>
    </row>
    <row r="310" spans="1:5" ht="12.75">
      <c r="A310" s="35" t="s">
        <v>53</v>
      </c>
      <c r="E310" s="36" t="s">
        <v>50</v>
      </c>
    </row>
    <row r="311" spans="1:5" ht="12.75">
      <c r="A311" s="37" t="s">
        <v>55</v>
      </c>
      <c r="E311" s="38" t="s">
        <v>462</v>
      </c>
    </row>
    <row r="312" spans="1:5" ht="280.5">
      <c r="A312" t="s">
        <v>56</v>
      </c>
      <c r="E312" s="36" t="s">
        <v>463</v>
      </c>
    </row>
    <row r="313" spans="1:16" ht="12.75">
      <c r="A313" s="24" t="s">
        <v>48</v>
      </c>
      <c s="29" t="s">
        <v>464</v>
      </c>
      <c s="29" t="s">
        <v>465</v>
      </c>
      <c s="24" t="s">
        <v>50</v>
      </c>
      <c s="30" t="s">
        <v>466</v>
      </c>
      <c s="31" t="s">
        <v>228</v>
      </c>
      <c s="32">
        <v>2</v>
      </c>
      <c s="33">
        <v>0</v>
      </c>
      <c s="34">
        <f>ROUND(ROUND(H313,2)*ROUND(G313,3),2)</f>
      </c>
      <c r="O313">
        <f>(I313*21)/100</f>
      </c>
      <c t="s">
        <v>26</v>
      </c>
    </row>
    <row r="314" spans="1:5" ht="12.75">
      <c r="A314" s="35" t="s">
        <v>53</v>
      </c>
      <c r="E314" s="36" t="s">
        <v>50</v>
      </c>
    </row>
    <row r="315" spans="1:5" ht="12.75">
      <c r="A315" s="37" t="s">
        <v>55</v>
      </c>
      <c r="E315" s="38" t="s">
        <v>467</v>
      </c>
    </row>
    <row r="316" spans="1:5" ht="280.5">
      <c r="A316" t="s">
        <v>56</v>
      </c>
      <c r="E316" s="36" t="s">
        <v>468</v>
      </c>
    </row>
    <row r="317" spans="1:16" ht="12.75">
      <c r="A317" s="24" t="s">
        <v>48</v>
      </c>
      <c s="29" t="s">
        <v>469</v>
      </c>
      <c s="29" t="s">
        <v>470</v>
      </c>
      <c s="24" t="s">
        <v>50</v>
      </c>
      <c s="30" t="s">
        <v>471</v>
      </c>
      <c s="31" t="s">
        <v>131</v>
      </c>
      <c s="32">
        <v>92.534</v>
      </c>
      <c s="33">
        <v>0</v>
      </c>
      <c s="34">
        <f>ROUND(ROUND(H317,2)*ROUND(G317,3),2)</f>
      </c>
      <c r="O317">
        <f>(I317*21)/100</f>
      </c>
      <c t="s">
        <v>26</v>
      </c>
    </row>
    <row r="318" spans="1:5" ht="12.75">
      <c r="A318" s="35" t="s">
        <v>53</v>
      </c>
      <c r="E318" s="36" t="s">
        <v>50</v>
      </c>
    </row>
    <row r="319" spans="1:5" ht="25.5">
      <c r="A319" s="37" t="s">
        <v>55</v>
      </c>
      <c r="E319" s="38" t="s">
        <v>472</v>
      </c>
    </row>
    <row r="320" spans="1:5" ht="102">
      <c r="A320" t="s">
        <v>56</v>
      </c>
      <c r="E320" s="36" t="s">
        <v>473</v>
      </c>
    </row>
    <row r="321" spans="1:16" ht="12.75">
      <c r="A321" s="24" t="s">
        <v>48</v>
      </c>
      <c s="29" t="s">
        <v>474</v>
      </c>
      <c s="29" t="s">
        <v>475</v>
      </c>
      <c s="24" t="s">
        <v>50</v>
      </c>
      <c s="30" t="s">
        <v>476</v>
      </c>
      <c s="31" t="s">
        <v>131</v>
      </c>
      <c s="32">
        <v>46.222</v>
      </c>
      <c s="33">
        <v>0</v>
      </c>
      <c s="34">
        <f>ROUND(ROUND(H321,2)*ROUND(G321,3),2)</f>
      </c>
      <c r="O321">
        <f>(I321*21)/100</f>
      </c>
      <c t="s">
        <v>26</v>
      </c>
    </row>
    <row r="322" spans="1:5" ht="12.75">
      <c r="A322" s="35" t="s">
        <v>53</v>
      </c>
      <c r="E322" s="36" t="s">
        <v>50</v>
      </c>
    </row>
    <row r="323" spans="1:5" ht="25.5">
      <c r="A323" s="37" t="s">
        <v>55</v>
      </c>
      <c r="E323" s="38" t="s">
        <v>477</v>
      </c>
    </row>
    <row r="324" spans="1:5" ht="102">
      <c r="A324" t="s">
        <v>56</v>
      </c>
      <c r="E324" s="36" t="s">
        <v>473</v>
      </c>
    </row>
    <row r="325" spans="1:16" ht="12.75">
      <c r="A325" s="24" t="s">
        <v>48</v>
      </c>
      <c s="29" t="s">
        <v>478</v>
      </c>
      <c s="29" t="s">
        <v>479</v>
      </c>
      <c s="24" t="s">
        <v>50</v>
      </c>
      <c s="30" t="s">
        <v>480</v>
      </c>
      <c s="31" t="s">
        <v>131</v>
      </c>
      <c s="32">
        <v>23.152</v>
      </c>
      <c s="33">
        <v>0</v>
      </c>
      <c s="34">
        <f>ROUND(ROUND(H325,2)*ROUND(G325,3),2)</f>
      </c>
      <c r="O325">
        <f>(I325*21)/100</f>
      </c>
      <c t="s">
        <v>26</v>
      </c>
    </row>
    <row r="326" spans="1:5" ht="12.75">
      <c r="A326" s="35" t="s">
        <v>53</v>
      </c>
      <c r="E326" s="36" t="s">
        <v>50</v>
      </c>
    </row>
    <row r="327" spans="1:5" ht="63.75">
      <c r="A327" s="37" t="s">
        <v>55</v>
      </c>
      <c r="E327" s="38" t="s">
        <v>481</v>
      </c>
    </row>
    <row r="328" spans="1:5" ht="102">
      <c r="A328" t="s">
        <v>56</v>
      </c>
      <c r="E328" s="36" t="s">
        <v>473</v>
      </c>
    </row>
    <row r="329" spans="1:16" ht="12.75">
      <c r="A329" s="24" t="s">
        <v>48</v>
      </c>
      <c s="29" t="s">
        <v>482</v>
      </c>
      <c s="29" t="s">
        <v>483</v>
      </c>
      <c s="24" t="s">
        <v>50</v>
      </c>
      <c s="30" t="s">
        <v>484</v>
      </c>
      <c s="31" t="s">
        <v>169</v>
      </c>
      <c s="32">
        <v>212.058</v>
      </c>
      <c s="33">
        <v>0</v>
      </c>
      <c s="34">
        <f>ROUND(ROUND(H329,2)*ROUND(G329,3),2)</f>
      </c>
      <c r="O329">
        <f>(I329*21)/100</f>
      </c>
      <c t="s">
        <v>26</v>
      </c>
    </row>
    <row r="330" spans="1:5" ht="12.75">
      <c r="A330" s="35" t="s">
        <v>53</v>
      </c>
      <c r="E330" s="36" t="s">
        <v>485</v>
      </c>
    </row>
    <row r="331" spans="1:5" ht="12.75">
      <c r="A331" s="37" t="s">
        <v>55</v>
      </c>
      <c r="E331" s="38" t="s">
        <v>486</v>
      </c>
    </row>
    <row r="332" spans="1:5" ht="89.25">
      <c r="A332" t="s">
        <v>56</v>
      </c>
      <c r="E332" s="36" t="s">
        <v>487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0+O8+O29+O50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488</v>
      </c>
      <c s="39">
        <f>0+I8+I29+I50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488</v>
      </c>
      <c s="6"/>
      <c s="18" t="s">
        <v>489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38</v>
      </c>
      <c s="25"/>
      <c s="27" t="s">
        <v>317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48</v>
      </c>
      <c s="29" t="s">
        <v>32</v>
      </c>
      <c s="29" t="s">
        <v>319</v>
      </c>
      <c s="24" t="s">
        <v>50</v>
      </c>
      <c s="30" t="s">
        <v>320</v>
      </c>
      <c s="31" t="s">
        <v>169</v>
      </c>
      <c s="32">
        <v>202.38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50</v>
      </c>
    </row>
    <row r="11" spans="1:5" ht="63.75">
      <c r="A11" s="37" t="s">
        <v>55</v>
      </c>
      <c r="E11" s="38" t="s">
        <v>490</v>
      </c>
    </row>
    <row r="12" spans="1:5" ht="51">
      <c r="A12" t="s">
        <v>56</v>
      </c>
      <c r="E12" s="36" t="s">
        <v>322</v>
      </c>
    </row>
    <row r="13" spans="1:16" ht="12.75">
      <c r="A13" s="24" t="s">
        <v>48</v>
      </c>
      <c s="29" t="s">
        <v>26</v>
      </c>
      <c s="29" t="s">
        <v>491</v>
      </c>
      <c s="24" t="s">
        <v>50</v>
      </c>
      <c s="30" t="s">
        <v>492</v>
      </c>
      <c s="31" t="s">
        <v>169</v>
      </c>
      <c s="32">
        <v>48.22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50</v>
      </c>
    </row>
    <row r="15" spans="1:5" ht="25.5">
      <c r="A15" s="37" t="s">
        <v>55</v>
      </c>
      <c r="E15" s="38" t="s">
        <v>493</v>
      </c>
    </row>
    <row r="16" spans="1:5" ht="153">
      <c r="A16" t="s">
        <v>56</v>
      </c>
      <c r="E16" s="36" t="s">
        <v>360</v>
      </c>
    </row>
    <row r="17" spans="1:16" ht="12.75">
      <c r="A17" s="24" t="s">
        <v>48</v>
      </c>
      <c s="29" t="s">
        <v>25</v>
      </c>
      <c s="29" t="s">
        <v>494</v>
      </c>
      <c s="24" t="s">
        <v>50</v>
      </c>
      <c s="30" t="s">
        <v>495</v>
      </c>
      <c s="31" t="s">
        <v>169</v>
      </c>
      <c s="32">
        <v>68.96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50</v>
      </c>
    </row>
    <row r="19" spans="1:5" ht="25.5">
      <c r="A19" s="37" t="s">
        <v>55</v>
      </c>
      <c r="E19" s="38" t="s">
        <v>496</v>
      </c>
    </row>
    <row r="20" spans="1:5" ht="153">
      <c r="A20" t="s">
        <v>56</v>
      </c>
      <c r="E20" s="36" t="s">
        <v>360</v>
      </c>
    </row>
    <row r="21" spans="1:16" ht="25.5">
      <c r="A21" s="24" t="s">
        <v>48</v>
      </c>
      <c s="29" t="s">
        <v>36</v>
      </c>
      <c s="29" t="s">
        <v>497</v>
      </c>
      <c s="24" t="s">
        <v>50</v>
      </c>
      <c s="30" t="s">
        <v>498</v>
      </c>
      <c s="31" t="s">
        <v>169</v>
      </c>
      <c s="32">
        <v>0.88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12.75">
      <c r="A22" s="35" t="s">
        <v>53</v>
      </c>
      <c r="E22" s="36" t="s">
        <v>50</v>
      </c>
    </row>
    <row r="23" spans="1:5" ht="25.5">
      <c r="A23" s="37" t="s">
        <v>55</v>
      </c>
      <c r="E23" s="38" t="s">
        <v>499</v>
      </c>
    </row>
    <row r="24" spans="1:5" ht="153">
      <c r="A24" t="s">
        <v>56</v>
      </c>
      <c r="E24" s="36" t="s">
        <v>360</v>
      </c>
    </row>
    <row r="25" spans="1:16" ht="25.5">
      <c r="A25" s="24" t="s">
        <v>48</v>
      </c>
      <c s="29" t="s">
        <v>38</v>
      </c>
      <c s="29" t="s">
        <v>500</v>
      </c>
      <c s="24" t="s">
        <v>50</v>
      </c>
      <c s="30" t="s">
        <v>501</v>
      </c>
      <c s="31" t="s">
        <v>169</v>
      </c>
      <c s="32">
        <v>7.68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50</v>
      </c>
    </row>
    <row r="27" spans="1:5" ht="25.5">
      <c r="A27" s="37" t="s">
        <v>55</v>
      </c>
      <c r="E27" s="38" t="s">
        <v>502</v>
      </c>
    </row>
    <row r="28" spans="1:5" ht="153">
      <c r="A28" t="s">
        <v>56</v>
      </c>
      <c r="E28" s="36" t="s">
        <v>360</v>
      </c>
    </row>
    <row r="29" spans="1:18" ht="12.75" customHeight="1">
      <c r="A29" s="6" t="s">
        <v>46</v>
      </c>
      <c s="6"/>
      <c s="43" t="s">
        <v>86</v>
      </c>
      <c s="6"/>
      <c s="27" t="s">
        <v>366</v>
      </c>
      <c s="6"/>
      <c s="6"/>
      <c s="6"/>
      <c s="44">
        <f>0+Q29</f>
      </c>
      <c r="O29">
        <f>0+R29</f>
      </c>
      <c r="Q29">
        <f>0+I30+I34+I38+I42+I46</f>
      </c>
      <c>
        <f>0+O30+O34+O38+O42+O46</f>
      </c>
    </row>
    <row r="30" spans="1:16" ht="12.75">
      <c r="A30" s="24" t="s">
        <v>48</v>
      </c>
      <c s="29" t="s">
        <v>40</v>
      </c>
      <c s="29" t="s">
        <v>503</v>
      </c>
      <c s="24" t="s">
        <v>50</v>
      </c>
      <c s="30" t="s">
        <v>504</v>
      </c>
      <c s="31" t="s">
        <v>169</v>
      </c>
      <c s="32">
        <v>5.46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505</v>
      </c>
    </row>
    <row r="33" spans="1:5" ht="204">
      <c r="A33" t="s">
        <v>56</v>
      </c>
      <c r="E33" s="36" t="s">
        <v>506</v>
      </c>
    </row>
    <row r="34" spans="1:16" ht="12.75">
      <c r="A34" s="24" t="s">
        <v>48</v>
      </c>
      <c s="29" t="s">
        <v>86</v>
      </c>
      <c s="29" t="s">
        <v>507</v>
      </c>
      <c s="24" t="s">
        <v>50</v>
      </c>
      <c s="30" t="s">
        <v>508</v>
      </c>
      <c s="31" t="s">
        <v>228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509</v>
      </c>
    </row>
    <row r="37" spans="1:5" ht="127.5">
      <c r="A37" t="s">
        <v>56</v>
      </c>
      <c r="E37" s="36" t="s">
        <v>510</v>
      </c>
    </row>
    <row r="38" spans="1:16" ht="12.75">
      <c r="A38" s="24" t="s">
        <v>48</v>
      </c>
      <c s="29" t="s">
        <v>90</v>
      </c>
      <c s="29" t="s">
        <v>511</v>
      </c>
      <c s="24" t="s">
        <v>50</v>
      </c>
      <c s="30" t="s">
        <v>512</v>
      </c>
      <c s="31" t="s">
        <v>228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509</v>
      </c>
    </row>
    <row r="41" spans="1:5" ht="165.75">
      <c r="A41" t="s">
        <v>56</v>
      </c>
      <c r="E41" s="36" t="s">
        <v>513</v>
      </c>
    </row>
    <row r="42" spans="1:16" ht="12.75">
      <c r="A42" s="24" t="s">
        <v>48</v>
      </c>
      <c s="29" t="s">
        <v>43</v>
      </c>
      <c s="29" t="s">
        <v>514</v>
      </c>
      <c s="24" t="s">
        <v>50</v>
      </c>
      <c s="30" t="s">
        <v>515</v>
      </c>
      <c s="31" t="s">
        <v>139</v>
      </c>
      <c s="32">
        <v>50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50</v>
      </c>
    </row>
    <row r="44" spans="1:5" ht="12.75">
      <c r="A44" s="37" t="s">
        <v>55</v>
      </c>
      <c r="E44" s="38" t="s">
        <v>516</v>
      </c>
    </row>
    <row r="45" spans="1:5" ht="102">
      <c r="A45" t="s">
        <v>56</v>
      </c>
      <c r="E45" s="36" t="s">
        <v>517</v>
      </c>
    </row>
    <row r="46" spans="1:16" ht="12.75">
      <c r="A46" s="24" t="s">
        <v>48</v>
      </c>
      <c s="29" t="s">
        <v>45</v>
      </c>
      <c s="29" t="s">
        <v>518</v>
      </c>
      <c s="24" t="s">
        <v>50</v>
      </c>
      <c s="30" t="s">
        <v>519</v>
      </c>
      <c s="31" t="s">
        <v>139</v>
      </c>
      <c s="32">
        <v>50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12.75">
      <c r="A48" s="37" t="s">
        <v>55</v>
      </c>
      <c r="E48" s="38" t="s">
        <v>516</v>
      </c>
    </row>
    <row r="49" spans="1:5" ht="153">
      <c r="A49" t="s">
        <v>56</v>
      </c>
      <c r="E49" s="36" t="s">
        <v>520</v>
      </c>
    </row>
    <row r="50" spans="1:18" ht="12.75" customHeight="1">
      <c r="A50" s="6" t="s">
        <v>46</v>
      </c>
      <c s="6"/>
      <c s="43" t="s">
        <v>43</v>
      </c>
      <c s="6"/>
      <c s="27" t="s">
        <v>400</v>
      </c>
      <c s="6"/>
      <c s="6"/>
      <c s="6"/>
      <c s="44">
        <f>0+Q50</f>
      </c>
      <c r="O50">
        <f>0+R50</f>
      </c>
      <c r="Q50">
        <f>0+I51+I55</f>
      </c>
      <c>
        <f>0+O51+O55</f>
      </c>
    </row>
    <row r="51" spans="1:16" ht="12.75">
      <c r="A51" s="24" t="s">
        <v>48</v>
      </c>
      <c s="29" t="s">
        <v>97</v>
      </c>
      <c s="29" t="s">
        <v>521</v>
      </c>
      <c s="24" t="s">
        <v>50</v>
      </c>
      <c s="30" t="s">
        <v>522</v>
      </c>
      <c s="31" t="s">
        <v>228</v>
      </c>
      <c s="32">
        <v>1</v>
      </c>
      <c s="33">
        <v>0</v>
      </c>
      <c s="34">
        <f>ROUND(ROUND(H51,2)*ROUND(G51,3),2)</f>
      </c>
      <c r="O51">
        <f>(I51*21)/100</f>
      </c>
      <c t="s">
        <v>26</v>
      </c>
    </row>
    <row r="52" spans="1:5" ht="12.75">
      <c r="A52" s="35" t="s">
        <v>53</v>
      </c>
      <c r="E52" s="36" t="s">
        <v>50</v>
      </c>
    </row>
    <row r="53" spans="1:5" ht="12.75">
      <c r="A53" s="37" t="s">
        <v>55</v>
      </c>
      <c r="E53" s="38" t="s">
        <v>50</v>
      </c>
    </row>
    <row r="54" spans="1:5" ht="63.75">
      <c r="A54" t="s">
        <v>56</v>
      </c>
      <c r="E54" s="36" t="s">
        <v>523</v>
      </c>
    </row>
    <row r="55" spans="1:16" ht="12.75">
      <c r="A55" s="24" t="s">
        <v>48</v>
      </c>
      <c s="29" t="s">
        <v>100</v>
      </c>
      <c s="29" t="s">
        <v>427</v>
      </c>
      <c s="24" t="s">
        <v>50</v>
      </c>
      <c s="30" t="s">
        <v>428</v>
      </c>
      <c s="31" t="s">
        <v>139</v>
      </c>
      <c s="32">
        <v>33.01</v>
      </c>
      <c s="33">
        <v>0</v>
      </c>
      <c s="34">
        <f>ROUND(ROUND(H55,2)*ROUND(G55,3),2)</f>
      </c>
      <c r="O55">
        <f>(I55*21)/100</f>
      </c>
      <c t="s">
        <v>26</v>
      </c>
    </row>
    <row r="56" spans="1:5" ht="12.75">
      <c r="A56" s="35" t="s">
        <v>53</v>
      </c>
      <c r="E56" s="36" t="s">
        <v>50</v>
      </c>
    </row>
    <row r="57" spans="1:5" ht="25.5">
      <c r="A57" s="37" t="s">
        <v>55</v>
      </c>
      <c r="E57" s="38" t="s">
        <v>524</v>
      </c>
    </row>
    <row r="58" spans="1:5" ht="38.25">
      <c r="A58" t="s">
        <v>56</v>
      </c>
      <c r="E58" s="36" t="s">
        <v>430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525</v>
      </c>
      <c s="39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525</v>
      </c>
      <c s="6"/>
      <c s="18" t="s">
        <v>526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43</v>
      </c>
      <c s="25"/>
      <c s="27" t="s">
        <v>400</v>
      </c>
      <c s="25"/>
      <c s="25"/>
      <c s="25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24" t="s">
        <v>48</v>
      </c>
      <c s="29" t="s">
        <v>32</v>
      </c>
      <c s="29" t="s">
        <v>527</v>
      </c>
      <c s="24" t="s">
        <v>50</v>
      </c>
      <c s="30" t="s">
        <v>528</v>
      </c>
      <c s="31" t="s">
        <v>228</v>
      </c>
      <c s="32">
        <v>49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50</v>
      </c>
    </row>
    <row r="11" spans="1:5" ht="140.25">
      <c r="A11" s="37" t="s">
        <v>55</v>
      </c>
      <c r="E11" s="38" t="s">
        <v>529</v>
      </c>
    </row>
    <row r="12" spans="1:5" ht="51">
      <c r="A12" t="s">
        <v>56</v>
      </c>
      <c r="E12" s="36" t="s">
        <v>530</v>
      </c>
    </row>
    <row r="13" spans="1:16" ht="12.75">
      <c r="A13" s="24" t="s">
        <v>48</v>
      </c>
      <c s="29" t="s">
        <v>26</v>
      </c>
      <c s="29" t="s">
        <v>531</v>
      </c>
      <c s="24" t="s">
        <v>50</v>
      </c>
      <c s="30" t="s">
        <v>532</v>
      </c>
      <c s="31" t="s">
        <v>228</v>
      </c>
      <c s="32">
        <v>49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50</v>
      </c>
    </row>
    <row r="15" spans="1:5" ht="12.75">
      <c r="A15" s="37" t="s">
        <v>55</v>
      </c>
      <c r="E15" s="38" t="s">
        <v>533</v>
      </c>
    </row>
    <row r="16" spans="1:5" ht="38.25">
      <c r="A16" t="s">
        <v>56</v>
      </c>
      <c r="E16" s="36" t="s">
        <v>425</v>
      </c>
    </row>
    <row r="17" spans="1:16" ht="12.75">
      <c r="A17" s="24" t="s">
        <v>48</v>
      </c>
      <c s="29" t="s">
        <v>25</v>
      </c>
      <c s="29" t="s">
        <v>534</v>
      </c>
      <c s="24" t="s">
        <v>50</v>
      </c>
      <c s="30" t="s">
        <v>535</v>
      </c>
      <c s="31" t="s">
        <v>536</v>
      </c>
      <c s="32">
        <v>7497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537</v>
      </c>
    </row>
    <row r="19" spans="1:5" ht="12.75">
      <c r="A19" s="37" t="s">
        <v>55</v>
      </c>
      <c r="E19" s="38" t="s">
        <v>538</v>
      </c>
    </row>
    <row r="20" spans="1:5" ht="25.5">
      <c r="A20" t="s">
        <v>56</v>
      </c>
      <c r="E20" s="36" t="s">
        <v>539</v>
      </c>
    </row>
    <row r="21" spans="1:16" ht="25.5">
      <c r="A21" s="24" t="s">
        <v>48</v>
      </c>
      <c s="29" t="s">
        <v>36</v>
      </c>
      <c s="29" t="s">
        <v>540</v>
      </c>
      <c s="24" t="s">
        <v>50</v>
      </c>
      <c s="30" t="s">
        <v>541</v>
      </c>
      <c s="31" t="s">
        <v>228</v>
      </c>
      <c s="32">
        <v>9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12.75">
      <c r="A22" s="35" t="s">
        <v>53</v>
      </c>
      <c r="E22" s="36" t="s">
        <v>50</v>
      </c>
    </row>
    <row r="23" spans="1:5" ht="51">
      <c r="A23" s="37" t="s">
        <v>55</v>
      </c>
      <c r="E23" s="38" t="s">
        <v>542</v>
      </c>
    </row>
    <row r="24" spans="1:5" ht="51">
      <c r="A24" t="s">
        <v>56</v>
      </c>
      <c r="E24" s="36" t="s">
        <v>530</v>
      </c>
    </row>
    <row r="25" spans="1:16" ht="12.75">
      <c r="A25" s="24" t="s">
        <v>48</v>
      </c>
      <c s="29" t="s">
        <v>38</v>
      </c>
      <c s="29" t="s">
        <v>543</v>
      </c>
      <c s="24" t="s">
        <v>50</v>
      </c>
      <c s="30" t="s">
        <v>544</v>
      </c>
      <c s="31" t="s">
        <v>228</v>
      </c>
      <c s="32">
        <v>9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50</v>
      </c>
    </row>
    <row r="27" spans="1:5" ht="12.75">
      <c r="A27" s="37" t="s">
        <v>55</v>
      </c>
      <c r="E27" s="38" t="s">
        <v>545</v>
      </c>
    </row>
    <row r="28" spans="1:5" ht="38.25">
      <c r="A28" t="s">
        <v>56</v>
      </c>
      <c r="E28" s="36" t="s">
        <v>425</v>
      </c>
    </row>
    <row r="29" spans="1:16" ht="12.75">
      <c r="A29" s="24" t="s">
        <v>48</v>
      </c>
      <c s="29" t="s">
        <v>40</v>
      </c>
      <c s="29" t="s">
        <v>546</v>
      </c>
      <c s="24" t="s">
        <v>50</v>
      </c>
      <c s="30" t="s">
        <v>547</v>
      </c>
      <c s="31" t="s">
        <v>536</v>
      </c>
      <c s="32">
        <v>1377</v>
      </c>
      <c s="33">
        <v>0</v>
      </c>
      <c s="34">
        <f>ROUND(ROUND(H29,2)*ROUND(G29,3),2)</f>
      </c>
      <c r="O29">
        <f>(I29*21)/100</f>
      </c>
      <c t="s">
        <v>26</v>
      </c>
    </row>
    <row r="30" spans="1:5" ht="12.75">
      <c r="A30" s="35" t="s">
        <v>53</v>
      </c>
      <c r="E30" s="36" t="s">
        <v>548</v>
      </c>
    </row>
    <row r="31" spans="1:5" ht="12.75">
      <c r="A31" s="37" t="s">
        <v>55</v>
      </c>
      <c r="E31" s="38" t="s">
        <v>549</v>
      </c>
    </row>
    <row r="32" spans="1:5" ht="25.5">
      <c r="A32" t="s">
        <v>56</v>
      </c>
      <c r="E32" s="36" t="s">
        <v>539</v>
      </c>
    </row>
    <row r="33" spans="1:16" ht="25.5">
      <c r="A33" s="24" t="s">
        <v>48</v>
      </c>
      <c s="29" t="s">
        <v>86</v>
      </c>
      <c s="29" t="s">
        <v>550</v>
      </c>
      <c s="24" t="s">
        <v>50</v>
      </c>
      <c s="30" t="s">
        <v>551</v>
      </c>
      <c s="31" t="s">
        <v>169</v>
      </c>
      <c s="32">
        <v>3.263</v>
      </c>
      <c s="33">
        <v>0</v>
      </c>
      <c s="34">
        <f>ROUND(ROUND(H33,2)*ROUND(G33,3),2)</f>
      </c>
      <c r="O33">
        <f>(I33*21)/100</f>
      </c>
      <c t="s">
        <v>26</v>
      </c>
    </row>
    <row r="34" spans="1:5" ht="12.75">
      <c r="A34" s="35" t="s">
        <v>53</v>
      </c>
      <c r="E34" s="36" t="s">
        <v>50</v>
      </c>
    </row>
    <row r="35" spans="1:5" ht="12.75">
      <c r="A35" s="37" t="s">
        <v>55</v>
      </c>
      <c r="E35" s="38" t="s">
        <v>552</v>
      </c>
    </row>
    <row r="36" spans="1:5" ht="38.25">
      <c r="A36" t="s">
        <v>56</v>
      </c>
      <c r="E36" s="36" t="s">
        <v>553</v>
      </c>
    </row>
    <row r="37" spans="1:16" ht="12.75">
      <c r="A37" s="24" t="s">
        <v>48</v>
      </c>
      <c s="29" t="s">
        <v>90</v>
      </c>
      <c s="29" t="s">
        <v>554</v>
      </c>
      <c s="24" t="s">
        <v>50</v>
      </c>
      <c s="30" t="s">
        <v>555</v>
      </c>
      <c s="31" t="s">
        <v>228</v>
      </c>
      <c s="32">
        <v>4</v>
      </c>
      <c s="33">
        <v>0</v>
      </c>
      <c s="34">
        <f>ROUND(ROUND(H37,2)*ROUND(G37,3),2)</f>
      </c>
      <c r="O37">
        <f>(I37*21)/100</f>
      </c>
      <c t="s">
        <v>26</v>
      </c>
    </row>
    <row r="38" spans="1:5" ht="12.75">
      <c r="A38" s="35" t="s">
        <v>53</v>
      </c>
      <c r="E38" s="36" t="s">
        <v>50</v>
      </c>
    </row>
    <row r="39" spans="1:5" ht="12.75">
      <c r="A39" s="37" t="s">
        <v>55</v>
      </c>
      <c r="E39" s="38" t="s">
        <v>556</v>
      </c>
    </row>
    <row r="40" spans="1:5" ht="63.75">
      <c r="A40" t="s">
        <v>56</v>
      </c>
      <c r="E40" s="36" t="s">
        <v>557</v>
      </c>
    </row>
    <row r="41" spans="1:16" ht="12.75">
      <c r="A41" s="24" t="s">
        <v>48</v>
      </c>
      <c s="29" t="s">
        <v>43</v>
      </c>
      <c s="29" t="s">
        <v>558</v>
      </c>
      <c s="24" t="s">
        <v>50</v>
      </c>
      <c s="30" t="s">
        <v>559</v>
      </c>
      <c s="31" t="s">
        <v>228</v>
      </c>
      <c s="32">
        <v>4</v>
      </c>
      <c s="33">
        <v>0</v>
      </c>
      <c s="34">
        <f>ROUND(ROUND(H41,2)*ROUND(G41,3),2)</f>
      </c>
      <c r="O41">
        <f>(I41*21)/100</f>
      </c>
      <c t="s">
        <v>26</v>
      </c>
    </row>
    <row r="42" spans="1:5" ht="12.75">
      <c r="A42" s="35" t="s">
        <v>53</v>
      </c>
      <c r="E42" s="36" t="s">
        <v>50</v>
      </c>
    </row>
    <row r="43" spans="1:5" ht="12.75">
      <c r="A43" s="37" t="s">
        <v>55</v>
      </c>
      <c r="E43" s="38" t="s">
        <v>556</v>
      </c>
    </row>
    <row r="44" spans="1:5" ht="25.5">
      <c r="A44" t="s">
        <v>56</v>
      </c>
      <c r="E44" s="36" t="s">
        <v>560</v>
      </c>
    </row>
    <row r="45" spans="1:16" ht="12.75">
      <c r="A45" s="24" t="s">
        <v>48</v>
      </c>
      <c s="29" t="s">
        <v>45</v>
      </c>
      <c s="29" t="s">
        <v>561</v>
      </c>
      <c s="24" t="s">
        <v>50</v>
      </c>
      <c s="30" t="s">
        <v>562</v>
      </c>
      <c s="31" t="s">
        <v>536</v>
      </c>
      <c s="32">
        <v>612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12.75">
      <c r="A46" s="35" t="s">
        <v>53</v>
      </c>
      <c r="E46" s="36" t="s">
        <v>548</v>
      </c>
    </row>
    <row r="47" spans="1:5" ht="12.75">
      <c r="A47" s="37" t="s">
        <v>55</v>
      </c>
      <c r="E47" s="38" t="s">
        <v>563</v>
      </c>
    </row>
    <row r="48" spans="1:5" ht="25.5">
      <c r="A48" t="s">
        <v>56</v>
      </c>
      <c r="E48" s="36" t="s">
        <v>564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